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8700" windowHeight="16360" tabRatio="500"/>
  </bookViews>
  <sheets>
    <sheet name="Sample information and data" sheetId="1" r:id="rId1"/>
    <sheet name="ages, offsets, slip rates and u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85" i="2" l="1"/>
  <c r="O185" i="2"/>
  <c r="N179" i="2"/>
  <c r="O179" i="2"/>
  <c r="N172" i="2"/>
  <c r="O172" i="2"/>
  <c r="N162" i="2"/>
  <c r="O162" i="2"/>
  <c r="N148" i="2"/>
  <c r="O148" i="2"/>
  <c r="N135" i="2"/>
  <c r="O135" i="2"/>
  <c r="N127" i="2"/>
  <c r="O127" i="2"/>
  <c r="N113" i="2"/>
  <c r="O113" i="2"/>
  <c r="N99" i="2"/>
  <c r="O99" i="2"/>
  <c r="N95" i="2"/>
  <c r="O95" i="2"/>
  <c r="N90" i="2"/>
  <c r="O90" i="2"/>
  <c r="N80" i="2"/>
  <c r="O80" i="2"/>
  <c r="N73" i="2"/>
  <c r="O73" i="2"/>
  <c r="N69" i="2"/>
  <c r="O69" i="2"/>
  <c r="N53" i="2"/>
  <c r="O53" i="2"/>
  <c r="N38" i="2"/>
  <c r="O38" i="2"/>
  <c r="N23" i="2"/>
  <c r="O23" i="2"/>
  <c r="N3" i="2"/>
  <c r="O3" i="2"/>
  <c r="H3" i="2"/>
  <c r="J3" i="2"/>
  <c r="I3" i="2"/>
  <c r="K3" i="2"/>
  <c r="I95" i="2"/>
  <c r="H95" i="2"/>
  <c r="H90" i="2"/>
  <c r="I90" i="2"/>
  <c r="H172" i="2"/>
  <c r="I135" i="2"/>
  <c r="I69" i="2"/>
  <c r="I195" i="2"/>
  <c r="I185" i="2"/>
  <c r="I179" i="2"/>
  <c r="I172" i="2"/>
  <c r="I168" i="2"/>
  <c r="I162" i="2"/>
  <c r="I148" i="2"/>
  <c r="I127" i="2"/>
  <c r="I113" i="2"/>
  <c r="I99" i="2"/>
  <c r="I80" i="2"/>
  <c r="I73" i="2"/>
  <c r="I53" i="2"/>
  <c r="I38" i="2"/>
  <c r="I23" i="2"/>
  <c r="H195" i="2"/>
  <c r="H185" i="2"/>
  <c r="J185" i="2"/>
  <c r="K185" i="2"/>
  <c r="H179" i="2"/>
  <c r="J179" i="2"/>
  <c r="K179" i="2"/>
  <c r="J172" i="2"/>
  <c r="K172" i="2"/>
  <c r="H168" i="2"/>
  <c r="H162" i="2"/>
  <c r="J162" i="2"/>
  <c r="K162" i="2"/>
  <c r="H148" i="2"/>
  <c r="J148" i="2"/>
  <c r="K148" i="2"/>
  <c r="H135" i="2"/>
  <c r="J135" i="2"/>
  <c r="K135" i="2"/>
  <c r="H127" i="2"/>
  <c r="J127" i="2"/>
  <c r="K127" i="2"/>
  <c r="H113" i="2"/>
  <c r="J113" i="2"/>
  <c r="K113" i="2"/>
  <c r="H99" i="2"/>
  <c r="J99" i="2"/>
  <c r="K99" i="2"/>
  <c r="J90" i="2"/>
  <c r="K90" i="2"/>
  <c r="H80" i="2"/>
  <c r="J80" i="2"/>
  <c r="K80" i="2"/>
  <c r="H73" i="2"/>
  <c r="J73" i="2"/>
  <c r="K73" i="2"/>
  <c r="H69" i="2"/>
  <c r="J69" i="2"/>
  <c r="K69" i="2"/>
  <c r="H53" i="2"/>
  <c r="J53" i="2"/>
  <c r="K53" i="2"/>
  <c r="H38" i="2"/>
  <c r="J38" i="2"/>
  <c r="K38" i="2"/>
  <c r="H23" i="2"/>
  <c r="J23" i="2"/>
  <c r="K23" i="2"/>
  <c r="O38" i="1"/>
  <c r="O195" i="1"/>
  <c r="O185" i="1"/>
  <c r="O179" i="1"/>
  <c r="O172" i="1"/>
  <c r="O168" i="1"/>
  <c r="O162" i="1"/>
  <c r="O148" i="1"/>
  <c r="O135" i="1"/>
  <c r="O127" i="1"/>
  <c r="O113" i="1"/>
  <c r="O99" i="1"/>
  <c r="O90" i="1"/>
  <c r="O80" i="1"/>
  <c r="O73" i="1"/>
  <c r="O69" i="1"/>
  <c r="O53" i="1"/>
  <c r="O23" i="1"/>
  <c r="O3" i="1"/>
</calcChain>
</file>

<file path=xl/sharedStrings.xml><?xml version="1.0" encoding="utf-8"?>
<sst xmlns="http://schemas.openxmlformats.org/spreadsheetml/2006/main" count="1109" uniqueCount="610">
  <si>
    <t>Site</t>
  </si>
  <si>
    <t>Running Number</t>
  </si>
  <si>
    <t>Sample name</t>
  </si>
  <si>
    <t>Sample type</t>
  </si>
  <si>
    <t>Sample lithology</t>
  </si>
  <si>
    <t>Geographic location</t>
  </si>
  <si>
    <t>LAT</t>
  </si>
  <si>
    <t>LONG</t>
  </si>
  <si>
    <t>GPS ELEV (m)</t>
  </si>
  <si>
    <r>
      <rPr>
        <b/>
        <vertAlign val="superscript"/>
        <sz val="10"/>
        <rFont val="Verdana"/>
      </rPr>
      <t>(10</t>
    </r>
    <r>
      <rPr>
        <b/>
        <sz val="10"/>
        <rFont val="Verdana"/>
      </rPr>
      <t>Be/</t>
    </r>
    <r>
      <rPr>
        <b/>
        <vertAlign val="superscript"/>
        <sz val="10"/>
        <rFont val="Verdana"/>
      </rPr>
      <t>9</t>
    </r>
    <r>
      <rPr>
        <b/>
        <sz val="10"/>
        <rFont val="Verdana"/>
      </rPr>
      <t>Be)*10</t>
    </r>
    <r>
      <rPr>
        <b/>
        <vertAlign val="superscript"/>
        <sz val="10"/>
        <rFont val="Verdana"/>
      </rPr>
      <t>-13</t>
    </r>
  </si>
  <si>
    <t>Be carrier (mg)</t>
  </si>
  <si>
    <r>
      <rPr>
        <b/>
        <vertAlign val="superscript"/>
        <sz val="10"/>
        <rFont val="Verdana"/>
      </rPr>
      <t>10</t>
    </r>
    <r>
      <rPr>
        <b/>
        <sz val="10"/>
        <rFont val="Verdana"/>
      </rPr>
      <t>Be (10</t>
    </r>
    <r>
      <rPr>
        <b/>
        <vertAlign val="superscript"/>
        <sz val="10"/>
        <rFont val="Verdana"/>
      </rPr>
      <t>5</t>
    </r>
    <r>
      <rPr>
        <b/>
        <sz val="10"/>
        <rFont val="Verdana"/>
      </rPr>
      <t xml:space="preserve"> atoms g</t>
    </r>
    <r>
      <rPr>
        <b/>
        <vertAlign val="superscript"/>
        <sz val="10"/>
        <rFont val="Verdana"/>
      </rPr>
      <t>-1</t>
    </r>
    <r>
      <rPr>
        <b/>
        <sz val="10"/>
        <rFont val="Verdana"/>
      </rPr>
      <t>)</t>
    </r>
  </si>
  <si>
    <r>
      <t>Age</t>
    </r>
    <r>
      <rPr>
        <b/>
        <sz val="10"/>
        <rFont val="Symbol"/>
      </rPr>
      <t xml:space="preserve"> </t>
    </r>
    <r>
      <rPr>
        <b/>
        <sz val="10"/>
        <rFont val="Verdana"/>
      </rPr>
      <t>(</t>
    </r>
    <r>
      <rPr>
        <b/>
        <sz val="10"/>
        <rFont val="Symbol"/>
      </rPr>
      <t>e</t>
    </r>
    <r>
      <rPr>
        <b/>
        <sz val="10"/>
        <rFont val="Verdana"/>
      </rPr>
      <t>=0, No snow) (ka)</t>
    </r>
  </si>
  <si>
    <t>Error (ka)</t>
  </si>
  <si>
    <t>Average age (ka)</t>
  </si>
  <si>
    <t>Best offset estimate (m)</t>
  </si>
  <si>
    <t>Error (m)</t>
  </si>
  <si>
    <t>Slip rate (mm/yr)</t>
  </si>
  <si>
    <t>Error (mm/yr)</t>
  </si>
  <si>
    <t>DFSC</t>
  </si>
  <si>
    <t>63º 27.777</t>
  </si>
  <si>
    <t>148º 38.888</t>
  </si>
  <si>
    <t>DFSC-1</t>
  </si>
  <si>
    <t>Boulder</t>
  </si>
  <si>
    <t>Granite</t>
  </si>
  <si>
    <t>Schist Creek</t>
  </si>
  <si>
    <t>06v0418067</t>
  </si>
  <si>
    <r>
      <rPr>
        <sz val="10"/>
        <rFont val="Verdana"/>
      </rPr>
      <t>2.21±</t>
    </r>
    <r>
      <rPr>
        <sz val="10"/>
        <rFont val="Verdana"/>
      </rPr>
      <t>0</t>
    </r>
    <r>
      <rPr>
        <sz val="10"/>
        <rFont val="Verdana"/>
      </rPr>
      <t>.05</t>
    </r>
  </si>
  <si>
    <t>1.79±0.04</t>
  </si>
  <si>
    <t>DFSC-2</t>
  </si>
  <si>
    <t>06v0418079</t>
  </si>
  <si>
    <r>
      <rPr>
        <sz val="10"/>
        <rFont val="Verdana"/>
      </rPr>
      <t>2.35±</t>
    </r>
    <r>
      <rPr>
        <sz val="10"/>
        <rFont val="Verdana"/>
      </rPr>
      <t>0</t>
    </r>
    <r>
      <rPr>
        <sz val="10"/>
        <rFont val="Verdana"/>
      </rPr>
      <t>.09</t>
    </r>
  </si>
  <si>
    <t>1.94±0.04</t>
  </si>
  <si>
    <t>DFSC-3</t>
  </si>
  <si>
    <t>06v0418076</t>
  </si>
  <si>
    <t>2.07±0.05</t>
  </si>
  <si>
    <t>1.82±0.06</t>
  </si>
  <si>
    <t>DFSC-4</t>
  </si>
  <si>
    <t>Schiste</t>
  </si>
  <si>
    <t>06v0417862</t>
  </si>
  <si>
    <t>1.41±0.04</t>
  </si>
  <si>
    <t>1.27±0.03</t>
  </si>
  <si>
    <t>DFSC-5</t>
  </si>
  <si>
    <t>Lithified conglomerate</t>
  </si>
  <si>
    <t>06v0417855</t>
  </si>
  <si>
    <t>1.06±0.04</t>
  </si>
  <si>
    <t>1.01±0.05</t>
  </si>
  <si>
    <t>DFSC-6</t>
  </si>
  <si>
    <t>06v0417703</t>
  </si>
  <si>
    <t>1.91±0.05</t>
  </si>
  <si>
    <t>1.58±0.03</t>
  </si>
  <si>
    <t>DFSC-7</t>
  </si>
  <si>
    <t>06v0417844</t>
  </si>
  <si>
    <t>2.04±0.06</t>
  </si>
  <si>
    <t>1.88±0.07</t>
  </si>
  <si>
    <t>63 27.777</t>
  </si>
  <si>
    <t>148 38.888</t>
  </si>
  <si>
    <t>DFSC-8</t>
  </si>
  <si>
    <t>06v0417663</t>
  </si>
  <si>
    <t>1.68±0.04</t>
  </si>
  <si>
    <t>1.75±0.06</t>
  </si>
  <si>
    <t>63 27.650</t>
  </si>
  <si>
    <t>148 39.102</t>
  </si>
  <si>
    <t>DFSC-9</t>
  </si>
  <si>
    <t>06v0418449</t>
  </si>
  <si>
    <r>
      <rPr>
        <sz val="10"/>
        <rFont val="Verdana"/>
      </rPr>
      <t>0.74±0.0</t>
    </r>
    <r>
      <rPr>
        <sz val="10"/>
        <rFont val="Verdana"/>
      </rPr>
      <t>3</t>
    </r>
  </si>
  <si>
    <t>0.78±0.04</t>
  </si>
  <si>
    <t>63 27.699</t>
  </si>
  <si>
    <t>148 38.193</t>
  </si>
  <si>
    <t>DFSC-10</t>
  </si>
  <si>
    <t>1.34±0.04</t>
  </si>
  <si>
    <t>1.45±0.05</t>
  </si>
  <si>
    <t>63 27.729</t>
  </si>
  <si>
    <t>148 38.159</t>
  </si>
  <si>
    <t>DFSC-11</t>
  </si>
  <si>
    <t>06v0417876</t>
  </si>
  <si>
    <r>
      <rPr>
        <sz val="10"/>
        <rFont val="Verdana"/>
      </rPr>
      <t>1.75±0.0</t>
    </r>
    <r>
      <rPr>
        <sz val="10"/>
        <rFont val="Verdana"/>
      </rPr>
      <t>7</t>
    </r>
  </si>
  <si>
    <t>1.65±0.07</t>
  </si>
  <si>
    <t>63 27.849</t>
  </si>
  <si>
    <t>148 38.855</t>
  </si>
  <si>
    <t>DFSC-12</t>
  </si>
  <si>
    <t>06v0417677</t>
  </si>
  <si>
    <t>2.06±0.07</t>
  </si>
  <si>
    <t>1.56±0.06</t>
  </si>
  <si>
    <t>63 27.659</t>
  </si>
  <si>
    <t>148 38.087</t>
  </si>
  <si>
    <t>DFCR</t>
  </si>
  <si>
    <t>63º 12.623</t>
  </si>
  <si>
    <t>144º 49.905</t>
  </si>
  <si>
    <t>DFCR-1</t>
  </si>
  <si>
    <t>Pegmatite</t>
  </si>
  <si>
    <t>Western fork of Chistochina River</t>
  </si>
  <si>
    <t>06v0609183</t>
  </si>
  <si>
    <r>
      <rPr>
        <sz val="10"/>
        <rFont val="Verdana"/>
      </rPr>
      <t>2.77±0.12</t>
    </r>
  </si>
  <si>
    <t>2.04±0.04</t>
  </si>
  <si>
    <t>DFCR-2</t>
  </si>
  <si>
    <t>06v0609200</t>
  </si>
  <si>
    <r>
      <rPr>
        <sz val="10"/>
        <rFont val="Verdana"/>
      </rPr>
      <t>2.45±0.0</t>
    </r>
    <r>
      <rPr>
        <sz val="10"/>
        <rFont val="Verdana"/>
      </rPr>
      <t>6</t>
    </r>
  </si>
  <si>
    <t>DFCR-3</t>
  </si>
  <si>
    <t>Schist</t>
  </si>
  <si>
    <r>
      <rPr>
        <sz val="10"/>
        <rFont val="Verdana"/>
      </rPr>
      <t>2.99±0.0</t>
    </r>
    <r>
      <rPr>
        <sz val="10"/>
        <rFont val="Verdana"/>
      </rPr>
      <t>8</t>
    </r>
  </si>
  <si>
    <t>2.04±0.07</t>
  </si>
  <si>
    <t>DFCR-4</t>
  </si>
  <si>
    <t>06v0608957</t>
  </si>
  <si>
    <t>2.18±0.06</t>
  </si>
  <si>
    <t>1.73±0.03</t>
  </si>
  <si>
    <t>DFCR-5</t>
  </si>
  <si>
    <t>06v0608942</t>
  </si>
  <si>
    <r>
      <rPr>
        <sz val="10"/>
        <rFont val="Verdana"/>
      </rPr>
      <t>2.93±0.0</t>
    </r>
    <r>
      <rPr>
        <sz val="10"/>
        <rFont val="Verdana"/>
      </rPr>
      <t>7</t>
    </r>
  </si>
  <si>
    <t>1.91±0.06</t>
  </si>
  <si>
    <t>DFCR-6</t>
  </si>
  <si>
    <t>06v0608891</t>
  </si>
  <si>
    <t>2.33±0.06</t>
  </si>
  <si>
    <t>1.84±0.06</t>
  </si>
  <si>
    <t>DFCR-7</t>
  </si>
  <si>
    <t>06v0609180</t>
  </si>
  <si>
    <t>2.27±0.06</t>
  </si>
  <si>
    <t>1.74±0.03</t>
  </si>
  <si>
    <t>DFCR-8</t>
  </si>
  <si>
    <t>One large clast</t>
  </si>
  <si>
    <t>Quartz</t>
  </si>
  <si>
    <t>06v0609024</t>
  </si>
  <si>
    <t>1.51±0.04</t>
  </si>
  <si>
    <t>1.73±0.06</t>
  </si>
  <si>
    <t>63 12.623</t>
  </si>
  <si>
    <t>144 49.905</t>
  </si>
  <si>
    <t>DFCR-9</t>
  </si>
  <si>
    <t>06v0609012</t>
  </si>
  <si>
    <t>1.77±0.04</t>
  </si>
  <si>
    <t>1.72±0.06</t>
  </si>
  <si>
    <t>63 12.626</t>
  </si>
  <si>
    <t>144 49.919</t>
  </si>
  <si>
    <t>DFCRSD-1</t>
  </si>
  <si>
    <t>Amalgamated clasts</t>
  </si>
  <si>
    <t xml:space="preserve">Quartz </t>
  </si>
  <si>
    <t xml:space="preserve">2.57±0.07 </t>
  </si>
  <si>
    <t>1.89±0.06</t>
  </si>
  <si>
    <t>DFCRSD-2</t>
  </si>
  <si>
    <r>
      <rPr>
        <sz val="10"/>
        <rFont val="Verdana"/>
      </rPr>
      <t>2.20±0.0</t>
    </r>
    <r>
      <rPr>
        <sz val="10"/>
        <rFont val="Verdana"/>
      </rPr>
      <t>6</t>
    </r>
  </si>
  <si>
    <t>1.85±0.06</t>
  </si>
  <si>
    <t>DFMF</t>
  </si>
  <si>
    <t>63º 09.246</t>
  </si>
  <si>
    <t>144º 35.411</t>
  </si>
  <si>
    <t>DFMF-1</t>
  </si>
  <si>
    <t>Middle fork of Chistochina River</t>
  </si>
  <si>
    <t>06v0621381</t>
  </si>
  <si>
    <t>2.74±0.07</t>
  </si>
  <si>
    <t>1.96±0.06</t>
  </si>
  <si>
    <t>DFMF-2</t>
  </si>
  <si>
    <t>06v0621417</t>
  </si>
  <si>
    <t>2.59±0.06</t>
  </si>
  <si>
    <t>DFMF-3</t>
  </si>
  <si>
    <t>06v0621048</t>
  </si>
  <si>
    <r>
      <rPr>
        <sz val="10"/>
        <rFont val="Verdana"/>
      </rPr>
      <t>2.16±0.0</t>
    </r>
    <r>
      <rPr>
        <sz val="10"/>
        <rFont val="Verdana"/>
      </rPr>
      <t>6</t>
    </r>
  </si>
  <si>
    <t>DFMF-4</t>
  </si>
  <si>
    <t>06v0621116</t>
  </si>
  <si>
    <r>
      <rPr>
        <sz val="10"/>
        <rFont val="Verdana"/>
      </rPr>
      <t>2.66±0.0</t>
    </r>
    <r>
      <rPr>
        <sz val="10"/>
        <rFont val="Verdana"/>
      </rPr>
      <t>7</t>
    </r>
  </si>
  <si>
    <t>2.09±0.07</t>
  </si>
  <si>
    <t>DFMF-5</t>
  </si>
  <si>
    <t>Granodiorite</t>
  </si>
  <si>
    <t>06v0621202</t>
  </si>
  <si>
    <t>2.03±0.06</t>
  </si>
  <si>
    <t>DFMFSD-1</t>
  </si>
  <si>
    <t>1.61±0.05</t>
  </si>
  <si>
    <t>1.54±0.05</t>
  </si>
  <si>
    <t>DFMFSD-2</t>
  </si>
  <si>
    <r>
      <rPr>
        <sz val="10"/>
        <rFont val="Verdana"/>
      </rPr>
      <t>1.86±0.0</t>
    </r>
    <r>
      <rPr>
        <sz val="10"/>
        <rFont val="Verdana"/>
      </rPr>
      <t>5</t>
    </r>
  </si>
  <si>
    <t>1.62±0.06</t>
  </si>
  <si>
    <t>DFES</t>
  </si>
  <si>
    <t>63º 08.794</t>
  </si>
  <si>
    <t>144º 34.219</t>
  </si>
  <si>
    <t>DFES-1</t>
  </si>
  <si>
    <t>Gniess</t>
  </si>
  <si>
    <t>Eastrern fork of Chistochina River</t>
  </si>
  <si>
    <t>06v0622430</t>
  </si>
  <si>
    <t>N/A</t>
  </si>
  <si>
    <t>Recent</t>
  </si>
  <si>
    <t>DFES-2a</t>
  </si>
  <si>
    <t>06v0622542</t>
  </si>
  <si>
    <t>DFES-2b</t>
  </si>
  <si>
    <t>Mafic w/quartz vein</t>
  </si>
  <si>
    <r>
      <t>0.1</t>
    </r>
    <r>
      <rPr>
        <sz val="10"/>
        <rFont val="Verdana"/>
      </rPr>
      <t>1±0.01</t>
    </r>
  </si>
  <si>
    <t>0.13±0.003</t>
  </si>
  <si>
    <t>DFES-3a</t>
  </si>
  <si>
    <t>4 clasts</t>
  </si>
  <si>
    <t>06v0622538</t>
  </si>
  <si>
    <t>DFTR</t>
  </si>
  <si>
    <t>62º 40.515</t>
  </si>
  <si>
    <t>142º 48.401</t>
  </si>
  <si>
    <t>DFTR6</t>
  </si>
  <si>
    <t>Tetlin River</t>
  </si>
  <si>
    <t>07v0407476</t>
  </si>
  <si>
    <t>1.97±0.08</t>
  </si>
  <si>
    <t>2.08±0.09</t>
  </si>
  <si>
    <t>62 40.515</t>
  </si>
  <si>
    <t>142 48.401</t>
  </si>
  <si>
    <t>DFTR7</t>
  </si>
  <si>
    <t>2.30±0.06</t>
  </si>
  <si>
    <t>2.29±0.07</t>
  </si>
  <si>
    <t>DFTR8</t>
  </si>
  <si>
    <t>07v0407355</t>
  </si>
  <si>
    <t>2.50±0.06</t>
  </si>
  <si>
    <t>2.65±0.08</t>
  </si>
  <si>
    <t>62 40.260</t>
  </si>
  <si>
    <t>142 48.541</t>
  </si>
  <si>
    <t>DFTR9</t>
  </si>
  <si>
    <t>07v0407107</t>
  </si>
  <si>
    <t>1.40±0.05</t>
  </si>
  <si>
    <t>62 40.328</t>
  </si>
  <si>
    <t>142 48.821</t>
  </si>
  <si>
    <t>DFTR10</t>
  </si>
  <si>
    <t>1.31±0.05</t>
  </si>
  <si>
    <t>DFTR11</t>
  </si>
  <si>
    <t>07v0407225</t>
  </si>
  <si>
    <t>2.10±0.06</t>
  </si>
  <si>
    <t>2.00±0.07</t>
  </si>
  <si>
    <t>62 40.547</t>
  </si>
  <si>
    <t>142 48.697</t>
  </si>
  <si>
    <t>DFTR12</t>
  </si>
  <si>
    <t>1.14±0.03</t>
  </si>
  <si>
    <t>1.51±0.05</t>
  </si>
  <si>
    <t>DFPB</t>
  </si>
  <si>
    <t>62º 44.984</t>
  </si>
  <si>
    <t>143º 04.065</t>
  </si>
  <si>
    <t>DFPB-1</t>
  </si>
  <si>
    <t>3 clasts</t>
  </si>
  <si>
    <t>Buck Creek</t>
  </si>
  <si>
    <t>07v0394373</t>
  </si>
  <si>
    <t>2.10±0.08</t>
  </si>
  <si>
    <t>3.52±0.16</t>
  </si>
  <si>
    <t>62 44.984</t>
  </si>
  <si>
    <t>143 04.065</t>
  </si>
  <si>
    <t>DFTC</t>
  </si>
  <si>
    <t>62º 31.996</t>
  </si>
  <si>
    <t>142º 51.140</t>
  </si>
  <si>
    <t>DFTC4</t>
  </si>
  <si>
    <t>Totchinda Creek</t>
  </si>
  <si>
    <t>07v0404263</t>
  </si>
  <si>
    <t>3.13±0.10</t>
  </si>
  <si>
    <t>2.46±0.09</t>
  </si>
  <si>
    <t>DFTC6</t>
  </si>
  <si>
    <t>07v0404683</t>
  </si>
  <si>
    <t>3.09±0.08</t>
  </si>
  <si>
    <t>2.73±0.09</t>
  </si>
  <si>
    <t>62 31.996</t>
  </si>
  <si>
    <t>142 51.140</t>
  </si>
  <si>
    <t>DFTC7</t>
  </si>
  <si>
    <t>3.22±0.07</t>
  </si>
  <si>
    <t>2.41±0.07</t>
  </si>
  <si>
    <t>DFWC</t>
  </si>
  <si>
    <t>63º 29.382</t>
  </si>
  <si>
    <t>148º 05.064</t>
  </si>
  <si>
    <t>DFWC-1</t>
  </si>
  <si>
    <t>Wells Creek alluvial fan</t>
  </si>
  <si>
    <t>06v0445993</t>
  </si>
  <si>
    <t>0.28±0.02</t>
  </si>
  <si>
    <t>63 29.382</t>
  </si>
  <si>
    <t>148 05.064</t>
  </si>
  <si>
    <t>DFWC-2</t>
  </si>
  <si>
    <t>06v0445954</t>
  </si>
  <si>
    <t>0.33±0.04</t>
  </si>
  <si>
    <t>0.31±0.03</t>
  </si>
  <si>
    <t>63 29.334</t>
  </si>
  <si>
    <t>148 05.110</t>
  </si>
  <si>
    <t>DFWC-3</t>
  </si>
  <si>
    <t>Quartz veins</t>
  </si>
  <si>
    <t>06v0445979</t>
  </si>
  <si>
    <t>0.43±0.03</t>
  </si>
  <si>
    <t>0.33±0.02</t>
  </si>
  <si>
    <t>63 29.344</t>
  </si>
  <si>
    <t>148 05.079</t>
  </si>
  <si>
    <t>DFWC-4</t>
  </si>
  <si>
    <t>06v0446011</t>
  </si>
  <si>
    <t>0.48±0.04</t>
  </si>
  <si>
    <t>0.36±0.03</t>
  </si>
  <si>
    <t>63 29.412</t>
  </si>
  <si>
    <t>148 05.045</t>
  </si>
  <si>
    <t>DFNM</t>
  </si>
  <si>
    <t>62º 37.132</t>
  </si>
  <si>
    <t>143º 01.905</t>
  </si>
  <si>
    <t>DFNM-1</t>
  </si>
  <si>
    <t>Noys Mt. rock glacier</t>
  </si>
  <si>
    <t>07v0395755</t>
  </si>
  <si>
    <r>
      <rPr>
        <sz val="10"/>
        <rFont val="Verdana"/>
      </rPr>
      <t>2.63±0.0</t>
    </r>
    <r>
      <rPr>
        <sz val="10"/>
        <rFont val="Verdana"/>
      </rPr>
      <t>6</t>
    </r>
  </si>
  <si>
    <t>2.13±0.07</t>
  </si>
  <si>
    <t>62 37.132</t>
  </si>
  <si>
    <t>143 01.905</t>
  </si>
  <si>
    <t>DFNM-2</t>
  </si>
  <si>
    <t>2.78±0.11</t>
  </si>
  <si>
    <t>2.43±0.11</t>
  </si>
  <si>
    <t>DFNM-1R</t>
  </si>
  <si>
    <t>2.97±0.07</t>
  </si>
  <si>
    <t>2.57±0.08</t>
  </si>
  <si>
    <t>DFNM-RG</t>
  </si>
  <si>
    <t>2.36±0.06</t>
  </si>
  <si>
    <t>DFDP</t>
  </si>
  <si>
    <t>62º 40.457</t>
  </si>
  <si>
    <t>143º 09.359</t>
  </si>
  <si>
    <t>DFDP-1</t>
  </si>
  <si>
    <t>David's pit</t>
  </si>
  <si>
    <t>07v0389590</t>
  </si>
  <si>
    <t>2.24±0.08</t>
  </si>
  <si>
    <t>1.89±0.08</t>
  </si>
  <si>
    <t>62 40.457</t>
  </si>
  <si>
    <t>143 09.359</t>
  </si>
  <si>
    <t>DFDP-2</t>
  </si>
  <si>
    <t>07v0389621</t>
  </si>
  <si>
    <t>1.77±0.05</t>
  </si>
  <si>
    <t>1.46±0.05</t>
  </si>
  <si>
    <t>62 40.473</t>
  </si>
  <si>
    <t>143 09.321</t>
  </si>
  <si>
    <t>DFDP-3</t>
  </si>
  <si>
    <t>07v0389737</t>
  </si>
  <si>
    <t>3.04±0.08</t>
  </si>
  <si>
    <t>2.56±0.09</t>
  </si>
  <si>
    <t>62 40.447</t>
  </si>
  <si>
    <t>143 09.182</t>
  </si>
  <si>
    <t>DFDP-4</t>
  </si>
  <si>
    <t>2.26±0.09</t>
  </si>
  <si>
    <t>DFDP-5</t>
  </si>
  <si>
    <t>2.32±0.06</t>
  </si>
  <si>
    <t>1.74±0.06</t>
  </si>
  <si>
    <t>DFDP-6</t>
  </si>
  <si>
    <t>2.40±0.06</t>
  </si>
  <si>
    <t>1.81±0.06</t>
  </si>
  <si>
    <t>DFNR</t>
  </si>
  <si>
    <t>63º 30.545</t>
  </si>
  <si>
    <t>147º 37.924</t>
  </si>
  <si>
    <t>DFNR1</t>
  </si>
  <si>
    <t>Gneiss</t>
  </si>
  <si>
    <t>Headwaters of Nenana river</t>
  </si>
  <si>
    <t>06v0468542</t>
  </si>
  <si>
    <t>2.29±0.05</t>
  </si>
  <si>
    <t>2.42±0.07</t>
  </si>
  <si>
    <t>63 30.545</t>
  </si>
  <si>
    <t>147 37.924</t>
  </si>
  <si>
    <t>DFNR2</t>
  </si>
  <si>
    <t>06v0468752</t>
  </si>
  <si>
    <r>
      <rPr>
        <sz val="10"/>
        <rFont val="Verdana"/>
      </rPr>
      <t>1.81±0.0</t>
    </r>
    <r>
      <rPr>
        <sz val="10"/>
        <rFont val="Verdana"/>
      </rPr>
      <t>5</t>
    </r>
  </si>
  <si>
    <t>63 30.585</t>
  </si>
  <si>
    <t>147 37.675</t>
  </si>
  <si>
    <t>DFNR3</t>
  </si>
  <si>
    <t>06v0469108</t>
  </si>
  <si>
    <t>1.64±0.06</t>
  </si>
  <si>
    <t>1.72±0.07</t>
  </si>
  <si>
    <t>63 30.549</t>
  </si>
  <si>
    <t>147 37.244</t>
  </si>
  <si>
    <t>DFNR4</t>
  </si>
  <si>
    <t>06v0469279</t>
  </si>
  <si>
    <t>1.44±0.04</t>
  </si>
  <si>
    <t>1.53±0.05</t>
  </si>
  <si>
    <t>63 30.604</t>
  </si>
  <si>
    <t>147 37.035</t>
  </si>
  <si>
    <t>DFNR7</t>
  </si>
  <si>
    <t>06v0468824</t>
  </si>
  <si>
    <t>2.60±0.09</t>
  </si>
  <si>
    <t>2.33±0.09</t>
  </si>
  <si>
    <t>63 30.583</t>
  </si>
  <si>
    <t>147 37.585</t>
  </si>
  <si>
    <t>DFNR8</t>
  </si>
  <si>
    <t>06v0468935</t>
  </si>
  <si>
    <t>2.44±0.08</t>
  </si>
  <si>
    <t>2.48±1.0</t>
  </si>
  <si>
    <t>63 30.543</t>
  </si>
  <si>
    <t>147 37.449</t>
  </si>
  <si>
    <t>DFPP</t>
  </si>
  <si>
    <t>63º 28.207</t>
  </si>
  <si>
    <t>148º 25.572</t>
  </si>
  <si>
    <t>DFPP-1</t>
  </si>
  <si>
    <t>Pyramid Peak</t>
  </si>
  <si>
    <t>06v0428926</t>
  </si>
  <si>
    <r>
      <rPr>
        <sz val="10"/>
        <rFont val="Verdana"/>
      </rPr>
      <t>1.65±0.0</t>
    </r>
    <r>
      <rPr>
        <sz val="10"/>
        <rFont val="Verdana"/>
      </rPr>
      <t>4</t>
    </r>
  </si>
  <si>
    <t>1.64±0.05</t>
  </si>
  <si>
    <t>63 28.207</t>
  </si>
  <si>
    <t>148 25.572</t>
  </si>
  <si>
    <t>DFPP-2</t>
  </si>
  <si>
    <t>06v0429055</t>
  </si>
  <si>
    <t>1.94±0.07</t>
  </si>
  <si>
    <t>63 28.301</t>
  </si>
  <si>
    <t>148 25.421</t>
  </si>
  <si>
    <t>DFPPSD</t>
  </si>
  <si>
    <t>1.57±0.04</t>
  </si>
  <si>
    <t>1.60±0.05</t>
  </si>
  <si>
    <t>DFTH</t>
  </si>
  <si>
    <t>63º 31.679</t>
  </si>
  <si>
    <t>147º 03.737</t>
  </si>
  <si>
    <t>DFTH-1</t>
  </si>
  <si>
    <r>
      <rPr>
        <sz val="10"/>
        <rFont val="Verdana"/>
      </rPr>
      <t>H</t>
    </r>
    <r>
      <rPr>
        <sz val="10"/>
        <rFont val="Verdana"/>
      </rPr>
      <t>eadwaters of Susitna River</t>
    </r>
  </si>
  <si>
    <t>06v0496900</t>
  </si>
  <si>
    <t>0.83±0.06</t>
  </si>
  <si>
    <t>0.53±0.04</t>
  </si>
  <si>
    <t>63 31.679</t>
  </si>
  <si>
    <t>147 03.737</t>
  </si>
  <si>
    <t>DFTH-2</t>
  </si>
  <si>
    <t>06v0496903</t>
  </si>
  <si>
    <t>0.96±0.06</t>
  </si>
  <si>
    <t>0.72±0.05</t>
  </si>
  <si>
    <t>63 31.677</t>
  </si>
  <si>
    <t>147 03.735</t>
  </si>
  <si>
    <t>DFTH-3</t>
  </si>
  <si>
    <t>Quartz pegmatite</t>
  </si>
  <si>
    <t>06v0496857</t>
  </si>
  <si>
    <t>0.57±0.04</t>
  </si>
  <si>
    <t>0.35±0.02</t>
  </si>
  <si>
    <t>63 31.787</t>
  </si>
  <si>
    <t>147 03.788</t>
  </si>
  <si>
    <t>DFTH-4</t>
  </si>
  <si>
    <t>06v0496871</t>
  </si>
  <si>
    <t>0.78±0.08</t>
  </si>
  <si>
    <t>0.57±0.06</t>
  </si>
  <si>
    <t>63 31.758</t>
  </si>
  <si>
    <t>147 03.775</t>
  </si>
  <si>
    <t>DFTH-5</t>
  </si>
  <si>
    <t>3.01±0.1</t>
  </si>
  <si>
    <t>1.99±0.07</t>
  </si>
  <si>
    <t>DFTH-6</t>
  </si>
  <si>
    <t>0.60±0.03</t>
  </si>
  <si>
    <t>0.54±0.03</t>
  </si>
  <si>
    <t>DFBU</t>
  </si>
  <si>
    <t>63º 23.909</t>
  </si>
  <si>
    <t>149º 25.139</t>
  </si>
  <si>
    <t>DFBU-1</t>
  </si>
  <si>
    <t>Bull Creek</t>
  </si>
  <si>
    <t>06v0379163</t>
  </si>
  <si>
    <t>1.76±0.05</t>
  </si>
  <si>
    <t>1.33±0.05</t>
  </si>
  <si>
    <t>63 23.909</t>
  </si>
  <si>
    <t>149 25.139</t>
  </si>
  <si>
    <t>DFBU-2</t>
  </si>
  <si>
    <t>06v0379143</t>
  </si>
  <si>
    <t>1.90±0.05</t>
  </si>
  <si>
    <t>1.52±0.05</t>
  </si>
  <si>
    <t>63 23.862</t>
  </si>
  <si>
    <t>149 25.158</t>
  </si>
  <si>
    <t>DFBU-3</t>
  </si>
  <si>
    <t>06v0379054</t>
  </si>
  <si>
    <t>1.93±0.05</t>
  </si>
  <si>
    <t>1.44±0.05</t>
  </si>
  <si>
    <t>63 23.777</t>
  </si>
  <si>
    <t>149 25.253</t>
  </si>
  <si>
    <t>DFBU-4</t>
  </si>
  <si>
    <t>06v0379051</t>
  </si>
  <si>
    <t>1.88±0.05</t>
  </si>
  <si>
    <t>1.41±0.05</t>
  </si>
  <si>
    <t>149 25.261</t>
  </si>
  <si>
    <t>DFBUSD-1</t>
  </si>
  <si>
    <t>1.82±0.05</t>
  </si>
  <si>
    <t>1.38±0.05</t>
  </si>
  <si>
    <t>DFBUSD-2</t>
  </si>
  <si>
    <t>1.87±0.05</t>
  </si>
  <si>
    <t>1.39±0.05</t>
  </si>
  <si>
    <t>DFCA</t>
  </si>
  <si>
    <t>63º 24.188</t>
  </si>
  <si>
    <t>149º 20.982</t>
  </si>
  <si>
    <t>DFCASD-1</t>
  </si>
  <si>
    <t>Cantwell Creek</t>
  </si>
  <si>
    <t>06v0382642</t>
  </si>
  <si>
    <t>1.31±0.04</t>
  </si>
  <si>
    <t>0.99±0.04</t>
  </si>
  <si>
    <t>63 24.188</t>
  </si>
  <si>
    <t>149 20.982</t>
  </si>
  <si>
    <t>DFCASD-2</t>
  </si>
  <si>
    <t>06v0382559</t>
  </si>
  <si>
    <r>
      <rPr>
        <sz val="10"/>
        <rFont val="Verdana"/>
      </rPr>
      <t>1.20±0.0</t>
    </r>
    <r>
      <rPr>
        <sz val="10"/>
        <rFont val="Verdana"/>
      </rPr>
      <t>4</t>
    </r>
  </si>
  <si>
    <t>0.95±0.04</t>
  </si>
  <si>
    <t>63 24.168</t>
  </si>
  <si>
    <t>149 21.079</t>
  </si>
  <si>
    <t>DFNC</t>
  </si>
  <si>
    <t>62º 14.877</t>
  </si>
  <si>
    <t>142º 30.177</t>
  </si>
  <si>
    <t>DFNC-1</t>
  </si>
  <si>
    <t>Notch Creek</t>
  </si>
  <si>
    <t>62 14.877</t>
  </si>
  <si>
    <t>142 30.177</t>
  </si>
  <si>
    <t>2.50±0.05</t>
  </si>
  <si>
    <t>2.45±0.07</t>
  </si>
  <si>
    <t>DFNC-3</t>
  </si>
  <si>
    <t>3.09±0.07</t>
  </si>
  <si>
    <t>3.03±0.09</t>
  </si>
  <si>
    <t>DFNC-4</t>
  </si>
  <si>
    <t>62 14.920</t>
  </si>
  <si>
    <t>142 29.995</t>
  </si>
  <si>
    <r>
      <rPr>
        <sz val="10"/>
        <rFont val="Verdana"/>
      </rPr>
      <t>3.05±0.0</t>
    </r>
    <r>
      <rPr>
        <sz val="10"/>
        <rFont val="Verdana"/>
      </rPr>
      <t>6</t>
    </r>
  </si>
  <si>
    <t>2.96±0.08</t>
  </si>
  <si>
    <t>DFNC-5</t>
  </si>
  <si>
    <t>62 14.800</t>
  </si>
  <si>
    <t>142 30.061</t>
  </si>
  <si>
    <t>1.52±0.04</t>
  </si>
  <si>
    <t>1.47±0.05</t>
  </si>
  <si>
    <t>DFNC-6</t>
  </si>
  <si>
    <t>62 14.810</t>
  </si>
  <si>
    <t>142 30.010</t>
  </si>
  <si>
    <t>0.59±0.02</t>
  </si>
  <si>
    <t>1.33±0.06</t>
  </si>
  <si>
    <t>DFNC-7</t>
  </si>
  <si>
    <t>62 14.825</t>
  </si>
  <si>
    <t>142 29.860</t>
  </si>
  <si>
    <t>1.84±0.05</t>
  </si>
  <si>
    <t>DFNC-8</t>
  </si>
  <si>
    <t>142 29.789</t>
  </si>
  <si>
    <r>
      <rPr>
        <sz val="10"/>
        <rFont val="Verdana"/>
      </rPr>
      <t>1.68±0.0</t>
    </r>
    <r>
      <rPr>
        <sz val="10"/>
        <rFont val="Verdana"/>
      </rPr>
      <t>4</t>
    </r>
  </si>
  <si>
    <t>DFNC-9</t>
  </si>
  <si>
    <t>62 14.761</t>
  </si>
  <si>
    <t>142 29.433</t>
  </si>
  <si>
    <t>1.01±0.03</t>
  </si>
  <si>
    <t>0.99±0.03</t>
  </si>
  <si>
    <t>DFNC-11</t>
  </si>
  <si>
    <t>62 14.748</t>
  </si>
  <si>
    <t>142 29.083</t>
  </si>
  <si>
    <t>1.78±0.04</t>
  </si>
  <si>
    <t>1.74±0.05</t>
  </si>
  <si>
    <t>DFCM</t>
  </si>
  <si>
    <t>62º 15.877</t>
  </si>
  <si>
    <t>142º 31.263</t>
  </si>
  <si>
    <t>DFCM-1</t>
  </si>
  <si>
    <t>Copper Mountain</t>
  </si>
  <si>
    <t>62 15.877</t>
  </si>
  <si>
    <t>142 31.263</t>
  </si>
  <si>
    <t>0.54±0.02</t>
  </si>
  <si>
    <t>0.45±0.02</t>
  </si>
  <si>
    <t>DFCM-2</t>
  </si>
  <si>
    <t>62 15.828</t>
  </si>
  <si>
    <t>142 31.296</t>
  </si>
  <si>
    <t>0.12±0.009</t>
  </si>
  <si>
    <t>0.09±0.007</t>
  </si>
  <si>
    <t>DFCM-3</t>
  </si>
  <si>
    <t>62 15.921</t>
  </si>
  <si>
    <t>142 31.191</t>
  </si>
  <si>
    <t>0.36±0.01</t>
  </si>
  <si>
    <t>0.27±0.009</t>
  </si>
  <si>
    <t>DFCM-4</t>
  </si>
  <si>
    <t>62 15.948</t>
  </si>
  <si>
    <t>142 31.228</t>
  </si>
  <si>
    <t>0.33±0.01</t>
  </si>
  <si>
    <t>0.26±0.01</t>
  </si>
  <si>
    <t>DFRC</t>
  </si>
  <si>
    <t>62º 47.456</t>
  </si>
  <si>
    <t>152º 10.927</t>
  </si>
  <si>
    <t>DFRC-1S</t>
  </si>
  <si>
    <t>Ripsnorter Creek</t>
  </si>
  <si>
    <t>62 47.456</t>
  </si>
  <si>
    <t>152 10.927</t>
  </si>
  <si>
    <r>
      <rPr>
        <sz val="10"/>
        <rFont val="Verdana"/>
      </rPr>
      <t>1.03±0.0</t>
    </r>
    <r>
      <rPr>
        <sz val="10"/>
        <rFont val="Verdana"/>
      </rPr>
      <t>2</t>
    </r>
  </si>
  <si>
    <t>1.32±0.04</t>
  </si>
  <si>
    <t>DFRC-2S</t>
  </si>
  <si>
    <t>62 47.408</t>
  </si>
  <si>
    <t>152 11.042</t>
  </si>
  <si>
    <t>1.04±0.02</t>
  </si>
  <si>
    <t>0.81±0.02</t>
  </si>
  <si>
    <t>DFRC-4S</t>
  </si>
  <si>
    <t>62 47.383</t>
  </si>
  <si>
    <t>152 11.124</t>
  </si>
  <si>
    <t>1.25±0.02</t>
  </si>
  <si>
    <t>0.93±0.03</t>
  </si>
  <si>
    <t>DFRC-5S</t>
  </si>
  <si>
    <t>152 11.193</t>
  </si>
  <si>
    <t>1.02±0.02</t>
  </si>
  <si>
    <t>0.88±0.03</t>
  </si>
  <si>
    <t>DFRC-1N</t>
  </si>
  <si>
    <t>62 47.480</t>
  </si>
  <si>
    <t>152 10.957</t>
  </si>
  <si>
    <t>1.13±0.02</t>
  </si>
  <si>
    <t>0.94±0.03</t>
  </si>
  <si>
    <t>DFRC-2N</t>
  </si>
  <si>
    <t>62 47.490</t>
  </si>
  <si>
    <t>152 11.039</t>
  </si>
  <si>
    <t>1.40±0.03</t>
  </si>
  <si>
    <t>1.13±0.03</t>
  </si>
  <si>
    <t>DFRC-4N</t>
  </si>
  <si>
    <t>62 47.463</t>
  </si>
  <si>
    <t>152 11.112</t>
  </si>
  <si>
    <t>1.39±0.03</t>
  </si>
  <si>
    <t>1.10±0.03</t>
  </si>
  <si>
    <t>DFRC-5N</t>
  </si>
  <si>
    <t>62 47.420</t>
  </si>
  <si>
    <t>152 11.161</t>
  </si>
  <si>
    <t>1.71±0.03</t>
  </si>
  <si>
    <t>1.31±0.03</t>
  </si>
  <si>
    <t>DFMB</t>
  </si>
  <si>
    <t>62º 15.994</t>
  </si>
  <si>
    <t>154º 34.186</t>
  </si>
  <si>
    <t>~425</t>
  </si>
  <si>
    <t>DFMB-2</t>
  </si>
  <si>
    <t>Middle Fork of Big River</t>
  </si>
  <si>
    <t>62 16.011</t>
  </si>
  <si>
    <t>154 34.060</t>
  </si>
  <si>
    <r>
      <rPr>
        <sz val="10"/>
        <rFont val="Verdana"/>
      </rPr>
      <t>0.38±0.0</t>
    </r>
    <r>
      <rPr>
        <sz val="10"/>
        <rFont val="Verdana"/>
      </rPr>
      <t>1</t>
    </r>
  </si>
  <si>
    <t>2.05±0.09</t>
  </si>
  <si>
    <t>DFMB-5</t>
  </si>
  <si>
    <t>62 15.871</t>
  </si>
  <si>
    <t>154 33.625</t>
  </si>
  <si>
    <r>
      <rPr>
        <sz val="10"/>
        <rFont val="Verdana"/>
      </rPr>
      <t>0.35±0.0</t>
    </r>
    <r>
      <rPr>
        <sz val="10"/>
        <rFont val="Verdana"/>
      </rPr>
      <t>1</t>
    </r>
  </si>
  <si>
    <t>1.02±0.04</t>
  </si>
  <si>
    <t>DFMB-6</t>
  </si>
  <si>
    <t>62 15.711</t>
  </si>
  <si>
    <t>154 33.277</t>
  </si>
  <si>
    <t>1.11±0.02</t>
  </si>
  <si>
    <t>1.81±0.05</t>
  </si>
  <si>
    <t>DFMBSD-1</t>
  </si>
  <si>
    <t>62 16.034</t>
  </si>
  <si>
    <t>154 33.979</t>
  </si>
  <si>
    <t>0.81±0.04</t>
  </si>
  <si>
    <t>0.66±0.04</t>
  </si>
  <si>
    <t>All SC, and CR locations were taken using NAD 83. All other locations were taken using NAD 27 Alaska</t>
  </si>
  <si>
    <r>
      <t>10</t>
    </r>
    <r>
      <rPr>
        <sz val="12"/>
        <rFont val="Times New Roman"/>
      </rPr>
      <t>Be/</t>
    </r>
    <r>
      <rPr>
        <vertAlign val="superscript"/>
        <sz val="12"/>
        <rFont val="Times New Roman"/>
      </rPr>
      <t>9</t>
    </r>
    <r>
      <rPr>
        <sz val="12"/>
        <rFont val="Times New Roman"/>
      </rPr>
      <t>Be ratios were normalized to the LLNL KNSTD3110 standard with a value of 2.85x10</t>
    </r>
    <r>
      <rPr>
        <vertAlign val="superscript"/>
        <sz val="12"/>
        <rFont val="Times New Roman"/>
      </rPr>
      <t>-12</t>
    </r>
    <r>
      <rPr>
        <sz val="12"/>
        <rFont val="Times New Roman"/>
      </rPr>
      <t xml:space="preserve">.   </t>
    </r>
  </si>
  <si>
    <t>10Be ages were calculated considering a sea-level, high–latitude production rate of 4.68 10Be atoms g-1 yr1 (Nishiizumi et al., 2007).</t>
  </si>
  <si>
    <t>Latitude/altitude scaling of the nucleonic production rate was done using Stone (2000).</t>
  </si>
  <si>
    <t>Monte Carlo simulation</t>
  </si>
  <si>
    <t>Supplemental File S2 for Haeussler et al.: Cosmogenic 10Be and 9Be data from samples near the Denali Fault system and calculations of age</t>
  </si>
  <si>
    <t>Arithmetic average and 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</si>
</sst>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  <font>
      <b/>
      <vertAlign val="superscript"/>
      <sz val="10"/>
      <name val="Verdana"/>
    </font>
    <font>
      <b/>
      <sz val="10"/>
      <name val="Symbol"/>
    </font>
    <font>
      <sz val="10"/>
      <name val="Verdana"/>
    </font>
    <font>
      <b/>
      <sz val="12"/>
      <name val="Times"/>
    </font>
    <font>
      <sz val="12"/>
      <name val="Times"/>
    </font>
    <font>
      <sz val="12"/>
      <name val="Verdana"/>
    </font>
    <font>
      <vertAlign val="superscript"/>
      <sz val="12"/>
      <name val="Times New Roman"/>
    </font>
    <font>
      <sz val="12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2" fillId="0" borderId="4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/>
    <xf numFmtId="164" fontId="0" fillId="0" borderId="1" xfId="0" applyNumberFormat="1" applyBorder="1" applyAlignment="1">
      <alignment horizontal="center" vertical="top" wrapText="1"/>
    </xf>
    <xf numFmtId="0" fontId="0" fillId="0" borderId="1" xfId="0" applyFont="1" applyBorder="1" applyAlignment="1">
      <alignment horizontal="left"/>
    </xf>
    <xf numFmtId="0" fontId="5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/>
    <xf numFmtId="165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/>
    <xf numFmtId="0" fontId="0" fillId="0" borderId="1" xfId="0" applyFont="1" applyBorder="1" applyAlignment="1">
      <alignment vertical="top" wrapText="1"/>
    </xf>
    <xf numFmtId="164" fontId="0" fillId="0" borderId="1" xfId="0" applyNumberFormat="1" applyBorder="1"/>
    <xf numFmtId="0" fontId="2" fillId="0" borderId="1" xfId="0" applyFont="1" applyBorder="1"/>
    <xf numFmtId="0" fontId="9" fillId="0" borderId="0" xfId="0" applyFont="1"/>
    <xf numFmtId="0" fontId="5" fillId="0" borderId="2" xfId="0" applyFont="1" applyBorder="1"/>
    <xf numFmtId="0" fontId="5" fillId="0" borderId="0" xfId="0" applyFont="1" applyBorder="1"/>
    <xf numFmtId="164" fontId="5" fillId="0" borderId="0" xfId="0" applyNumberFormat="1" applyFont="1" applyBorder="1"/>
    <xf numFmtId="0" fontId="0" fillId="0" borderId="0" xfId="0" applyBorder="1"/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0" fillId="0" borderId="0" xfId="0" applyFill="1"/>
    <xf numFmtId="164" fontId="0" fillId="0" borderId="0" xfId="0" applyNumberFormat="1" applyFill="1"/>
    <xf numFmtId="164" fontId="2" fillId="0" borderId="7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5" fillId="0" borderId="7" xfId="0" applyNumberFormat="1" applyFont="1" applyFill="1" applyBorder="1"/>
    <xf numFmtId="0" fontId="13" fillId="0" borderId="0" xfId="0" applyFont="1"/>
    <xf numFmtId="164" fontId="1" fillId="0" borderId="0" xfId="0" applyNumberFormat="1" applyFont="1" applyFill="1" applyBorder="1"/>
    <xf numFmtId="164" fontId="2" fillId="0" borderId="8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0" fillId="0" borderId="1" xfId="0" applyNumberFormat="1" applyFill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1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3"/>
  <sheetViews>
    <sheetView tabSelected="1" topLeftCell="H1" workbookViewId="0">
      <pane ySplit="2" topLeftCell="A3" activePane="bottomLeft" state="frozen"/>
      <selection activeCell="K1" sqref="K1"/>
      <selection pane="bottomLeft" activeCell="S18" sqref="S18"/>
    </sheetView>
  </sheetViews>
  <sheetFormatPr baseColWidth="10" defaultRowHeight="15" x14ac:dyDescent="0"/>
  <cols>
    <col min="1" max="1" width="4.83203125" customWidth="1"/>
    <col min="2" max="2" width="17.1640625" customWidth="1"/>
    <col min="3" max="3" width="14" customWidth="1"/>
    <col min="4" max="4" width="18.1640625" customWidth="1"/>
    <col min="5" max="5" width="19.83203125" customWidth="1"/>
    <col min="6" max="6" width="20.1640625" customWidth="1"/>
    <col min="8" max="8" width="12" customWidth="1"/>
    <col min="9" max="9" width="14.1640625" customWidth="1"/>
    <col min="10" max="10" width="18" customWidth="1"/>
    <col min="11" max="11" width="16.6640625" customWidth="1"/>
    <col min="12" max="12" width="20.6640625" customWidth="1"/>
    <col min="13" max="13" width="19.83203125" customWidth="1"/>
    <col min="15" max="15" width="13.83203125" customWidth="1"/>
  </cols>
  <sheetData>
    <row r="1" spans="1:15" ht="16">
      <c r="A1" s="79" t="s">
        <v>608</v>
      </c>
      <c r="G1" s="15"/>
    </row>
    <row r="2" spans="1:15" ht="26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1" t="s">
        <v>12</v>
      </c>
      <c r="N2" s="5" t="s">
        <v>13</v>
      </c>
      <c r="O2" s="6" t="s">
        <v>14</v>
      </c>
    </row>
    <row r="3" spans="1:15">
      <c r="A3" s="7">
        <v>1</v>
      </c>
      <c r="B3" s="8"/>
      <c r="C3" s="9" t="s">
        <v>19</v>
      </c>
      <c r="D3" s="8"/>
      <c r="E3" s="8"/>
      <c r="F3" s="10"/>
      <c r="G3" s="11" t="s">
        <v>20</v>
      </c>
      <c r="H3" s="11" t="s">
        <v>21</v>
      </c>
      <c r="I3" s="12"/>
      <c r="J3" s="12"/>
      <c r="K3" s="12"/>
      <c r="L3" s="12"/>
      <c r="M3" s="12"/>
      <c r="N3" s="12"/>
      <c r="O3" s="13">
        <f>+AVERAGE(M4:M20)</f>
        <v>14.102499999999999</v>
      </c>
    </row>
    <row r="4" spans="1:15">
      <c r="A4" s="7"/>
      <c r="B4" s="8">
        <v>1</v>
      </c>
      <c r="C4" s="8" t="s">
        <v>22</v>
      </c>
      <c r="D4" s="8" t="s">
        <v>23</v>
      </c>
      <c r="E4" s="8" t="s">
        <v>24</v>
      </c>
      <c r="F4" s="16" t="s">
        <v>25</v>
      </c>
      <c r="G4" s="17">
        <v>7038189</v>
      </c>
      <c r="H4" s="17" t="s">
        <v>26</v>
      </c>
      <c r="I4" s="17">
        <v>919</v>
      </c>
      <c r="J4" s="18" t="s">
        <v>27</v>
      </c>
      <c r="K4" s="12">
        <v>0.29599999999999999</v>
      </c>
      <c r="L4" s="17" t="s">
        <v>28</v>
      </c>
      <c r="M4" s="19">
        <v>14.87</v>
      </c>
      <c r="N4" s="19">
        <v>1.58</v>
      </c>
      <c r="O4" s="20"/>
    </row>
    <row r="5" spans="1:15">
      <c r="A5" s="7"/>
      <c r="B5" s="8">
        <v>2</v>
      </c>
      <c r="C5" s="8" t="s">
        <v>29</v>
      </c>
      <c r="D5" s="8" t="s">
        <v>23</v>
      </c>
      <c r="E5" s="8" t="s">
        <v>24</v>
      </c>
      <c r="F5" s="16" t="s">
        <v>25</v>
      </c>
      <c r="G5" s="17">
        <v>7038177</v>
      </c>
      <c r="H5" s="17" t="s">
        <v>30</v>
      </c>
      <c r="I5" s="17">
        <v>926</v>
      </c>
      <c r="J5" s="18" t="s">
        <v>31</v>
      </c>
      <c r="K5" s="12">
        <v>0.317</v>
      </c>
      <c r="L5" s="17" t="s">
        <v>32</v>
      </c>
      <c r="M5" s="19">
        <v>16.04</v>
      </c>
      <c r="N5" s="19">
        <v>1.7</v>
      </c>
      <c r="O5" s="20"/>
    </row>
    <row r="6" spans="1:15">
      <c r="A6" s="7"/>
      <c r="B6" s="8">
        <v>3</v>
      </c>
      <c r="C6" s="8" t="s">
        <v>33</v>
      </c>
      <c r="D6" s="8" t="s">
        <v>23</v>
      </c>
      <c r="E6" s="8" t="s">
        <v>24</v>
      </c>
      <c r="F6" s="16" t="s">
        <v>25</v>
      </c>
      <c r="G6" s="17">
        <v>7038169</v>
      </c>
      <c r="H6" s="17" t="s">
        <v>34</v>
      </c>
      <c r="I6" s="17">
        <v>927</v>
      </c>
      <c r="J6" s="22" t="s">
        <v>35</v>
      </c>
      <c r="K6" s="17">
        <v>0.33</v>
      </c>
      <c r="L6" s="17" t="s">
        <v>36</v>
      </c>
      <c r="M6" s="19">
        <v>15.01</v>
      </c>
      <c r="N6" s="19">
        <v>1.59</v>
      </c>
      <c r="O6" s="20"/>
    </row>
    <row r="7" spans="1:15">
      <c r="A7" s="7"/>
      <c r="B7" s="8">
        <v>4</v>
      </c>
      <c r="C7" s="8" t="s">
        <v>37</v>
      </c>
      <c r="D7" s="8" t="s">
        <v>23</v>
      </c>
      <c r="E7" s="8" t="s">
        <v>38</v>
      </c>
      <c r="F7" s="16" t="s">
        <v>25</v>
      </c>
      <c r="G7" s="17">
        <v>7038004</v>
      </c>
      <c r="H7" s="17" t="s">
        <v>39</v>
      </c>
      <c r="I7" s="17">
        <v>888</v>
      </c>
      <c r="J7" s="23" t="s">
        <v>40</v>
      </c>
      <c r="K7" s="12">
        <v>0.313</v>
      </c>
      <c r="L7" s="17" t="s">
        <v>41</v>
      </c>
      <c r="M7" s="12">
        <v>12.1</v>
      </c>
      <c r="N7" s="12">
        <v>1.2</v>
      </c>
      <c r="O7" s="20"/>
    </row>
    <row r="8" spans="1:15">
      <c r="A8" s="7"/>
      <c r="B8" s="8">
        <v>5</v>
      </c>
      <c r="C8" s="8" t="s">
        <v>42</v>
      </c>
      <c r="D8" s="8" t="s">
        <v>23</v>
      </c>
      <c r="E8" s="8" t="s">
        <v>43</v>
      </c>
      <c r="F8" s="24" t="s">
        <v>25</v>
      </c>
      <c r="G8" s="25">
        <v>7038002</v>
      </c>
      <c r="H8" s="25" t="s">
        <v>44</v>
      </c>
      <c r="I8" s="25">
        <v>885</v>
      </c>
      <c r="J8" s="23" t="s">
        <v>45</v>
      </c>
      <c r="K8" s="26">
        <v>0.24462199999999995</v>
      </c>
      <c r="L8" s="23" t="s">
        <v>46</v>
      </c>
      <c r="M8" s="27">
        <v>9.36</v>
      </c>
      <c r="N8" s="27">
        <v>1.06</v>
      </c>
      <c r="O8" s="28"/>
    </row>
    <row r="9" spans="1:15">
      <c r="A9" s="7"/>
      <c r="B9" s="8">
        <v>6</v>
      </c>
      <c r="C9" s="8" t="s">
        <v>47</v>
      </c>
      <c r="D9" s="8" t="s">
        <v>23</v>
      </c>
      <c r="E9" s="8" t="s">
        <v>24</v>
      </c>
      <c r="F9" s="16" t="s">
        <v>25</v>
      </c>
      <c r="G9" s="17">
        <v>7037969</v>
      </c>
      <c r="H9" s="17" t="s">
        <v>48</v>
      </c>
      <c r="I9" s="17">
        <v>859</v>
      </c>
      <c r="J9" s="30" t="s">
        <v>49</v>
      </c>
      <c r="K9" s="27">
        <v>0.318</v>
      </c>
      <c r="L9" s="17" t="s">
        <v>50</v>
      </c>
      <c r="M9" s="17">
        <v>15.5</v>
      </c>
      <c r="N9" s="17">
        <v>1.6</v>
      </c>
      <c r="O9" s="20"/>
    </row>
    <row r="10" spans="1:15">
      <c r="A10" s="7"/>
      <c r="B10" s="8">
        <v>7</v>
      </c>
      <c r="C10" s="8" t="s">
        <v>51</v>
      </c>
      <c r="D10" s="8" t="s">
        <v>23</v>
      </c>
      <c r="E10" s="8" t="s">
        <v>24</v>
      </c>
      <c r="F10" s="16" t="s">
        <v>25</v>
      </c>
      <c r="G10" s="17">
        <v>7038031</v>
      </c>
      <c r="H10" s="17" t="s">
        <v>52</v>
      </c>
      <c r="I10" s="84">
        <v>892</v>
      </c>
      <c r="J10" s="22" t="s">
        <v>53</v>
      </c>
      <c r="K10" s="17">
        <v>0.27600000000000002</v>
      </c>
      <c r="L10" s="17" t="s">
        <v>54</v>
      </c>
      <c r="M10" s="19">
        <v>15.95</v>
      </c>
      <c r="N10" s="19">
        <v>1.7</v>
      </c>
      <c r="O10" s="20"/>
    </row>
    <row r="11" spans="1:15">
      <c r="A11" s="7"/>
      <c r="B11" s="8"/>
      <c r="C11" s="8"/>
      <c r="D11" s="8"/>
      <c r="E11" s="8"/>
      <c r="F11" s="16"/>
      <c r="G11" s="17" t="s">
        <v>55</v>
      </c>
      <c r="H11" s="17" t="s">
        <v>56</v>
      </c>
      <c r="I11" s="84"/>
      <c r="J11" s="10"/>
      <c r="K11" s="10"/>
      <c r="L11" s="17"/>
      <c r="M11" s="10"/>
      <c r="N11" s="10"/>
      <c r="O11" s="20"/>
    </row>
    <row r="12" spans="1:15">
      <c r="A12" s="7"/>
      <c r="B12" s="8">
        <v>8</v>
      </c>
      <c r="C12" s="8" t="s">
        <v>57</v>
      </c>
      <c r="D12" s="8" t="s">
        <v>23</v>
      </c>
      <c r="E12" s="8" t="s">
        <v>24</v>
      </c>
      <c r="F12" s="16" t="s">
        <v>25</v>
      </c>
      <c r="G12" s="17">
        <v>7037798</v>
      </c>
      <c r="H12" s="17" t="s">
        <v>58</v>
      </c>
      <c r="I12" s="84">
        <v>886</v>
      </c>
      <c r="J12" s="23" t="s">
        <v>59</v>
      </c>
      <c r="K12" s="25">
        <v>0.312</v>
      </c>
      <c r="L12" s="17" t="s">
        <v>60</v>
      </c>
      <c r="M12" s="19">
        <v>17.5</v>
      </c>
      <c r="N12" s="19">
        <v>1.8</v>
      </c>
      <c r="O12" s="20"/>
    </row>
    <row r="13" spans="1:15">
      <c r="A13" s="7"/>
      <c r="B13" s="8"/>
      <c r="C13" s="8"/>
      <c r="D13" s="8"/>
      <c r="E13" s="8"/>
      <c r="F13" s="16"/>
      <c r="G13" s="17" t="s">
        <v>61</v>
      </c>
      <c r="H13" s="17" t="s">
        <v>62</v>
      </c>
      <c r="I13" s="84"/>
      <c r="J13" s="17"/>
      <c r="K13" s="17"/>
      <c r="L13" s="17"/>
      <c r="M13" s="17"/>
      <c r="N13" s="17"/>
      <c r="O13" s="20"/>
    </row>
    <row r="14" spans="1:15">
      <c r="A14" s="7"/>
      <c r="B14" s="8">
        <v>9</v>
      </c>
      <c r="C14" s="8" t="s">
        <v>63</v>
      </c>
      <c r="D14" s="8" t="s">
        <v>23</v>
      </c>
      <c r="E14" s="8" t="s">
        <v>24</v>
      </c>
      <c r="F14" s="24" t="s">
        <v>25</v>
      </c>
      <c r="G14" s="25">
        <v>7037870</v>
      </c>
      <c r="H14" s="25" t="s">
        <v>64</v>
      </c>
      <c r="I14" s="85">
        <v>885</v>
      </c>
      <c r="J14" s="33" t="s">
        <v>65</v>
      </c>
      <c r="K14" s="27">
        <v>0.30399999999999999</v>
      </c>
      <c r="L14" s="25" t="s">
        <v>66</v>
      </c>
      <c r="M14" s="19">
        <v>7.98</v>
      </c>
      <c r="N14" s="19">
        <v>0.91</v>
      </c>
      <c r="O14" s="34"/>
    </row>
    <row r="15" spans="1:15">
      <c r="A15" s="7"/>
      <c r="B15" s="8"/>
      <c r="C15" s="8"/>
      <c r="D15" s="8"/>
      <c r="E15" s="8"/>
      <c r="F15" s="24"/>
      <c r="G15" s="25" t="s">
        <v>67</v>
      </c>
      <c r="H15" s="25" t="s">
        <v>68</v>
      </c>
      <c r="I15" s="85"/>
      <c r="J15" s="27"/>
      <c r="K15" s="27"/>
      <c r="L15" s="27"/>
      <c r="M15" s="27"/>
      <c r="N15" s="27"/>
      <c r="O15" s="28"/>
    </row>
    <row r="16" spans="1:15">
      <c r="A16" s="7"/>
      <c r="B16" s="8">
        <v>10</v>
      </c>
      <c r="C16" s="8" t="s">
        <v>69</v>
      </c>
      <c r="D16" s="8" t="s">
        <v>23</v>
      </c>
      <c r="E16" s="8" t="s">
        <v>24</v>
      </c>
      <c r="F16" s="24" t="s">
        <v>25</v>
      </c>
      <c r="G16" s="25">
        <v>7037928</v>
      </c>
      <c r="H16" s="25" t="s">
        <v>58</v>
      </c>
      <c r="I16" s="85">
        <v>887</v>
      </c>
      <c r="J16" s="33" t="s">
        <v>70</v>
      </c>
      <c r="K16" s="27">
        <v>0.315</v>
      </c>
      <c r="L16" s="25" t="s">
        <v>71</v>
      </c>
      <c r="M16" s="19">
        <v>14.98</v>
      </c>
      <c r="N16" s="19">
        <v>1.64</v>
      </c>
      <c r="O16" s="34"/>
    </row>
    <row r="17" spans="1:15">
      <c r="A17" s="7"/>
      <c r="B17" s="8"/>
      <c r="C17" s="8"/>
      <c r="D17" s="8"/>
      <c r="E17" s="8"/>
      <c r="F17" s="24"/>
      <c r="G17" s="25" t="s">
        <v>72</v>
      </c>
      <c r="H17" s="25" t="s">
        <v>73</v>
      </c>
      <c r="I17" s="85"/>
      <c r="J17" s="29"/>
      <c r="K17" s="29"/>
      <c r="L17" s="27"/>
      <c r="M17" s="27"/>
      <c r="N17" s="27"/>
      <c r="O17" s="28"/>
    </row>
    <row r="18" spans="1:15">
      <c r="A18" s="7"/>
      <c r="B18" s="8">
        <v>11</v>
      </c>
      <c r="C18" s="8" t="s">
        <v>74</v>
      </c>
      <c r="D18" s="8" t="s">
        <v>23</v>
      </c>
      <c r="E18" s="8" t="s">
        <v>24</v>
      </c>
      <c r="F18" s="24" t="s">
        <v>25</v>
      </c>
      <c r="G18" s="25">
        <v>7038164</v>
      </c>
      <c r="H18" s="25" t="s">
        <v>75</v>
      </c>
      <c r="I18" s="85">
        <v>884</v>
      </c>
      <c r="J18" s="33" t="s">
        <v>76</v>
      </c>
      <c r="K18" s="35">
        <v>0.24603599999999998</v>
      </c>
      <c r="L18" s="36" t="s">
        <v>77</v>
      </c>
      <c r="M18" s="27">
        <v>15.31</v>
      </c>
      <c r="N18" s="27">
        <v>1.69</v>
      </c>
      <c r="O18" s="28"/>
    </row>
    <row r="19" spans="1:15">
      <c r="A19" s="7"/>
      <c r="B19" s="8"/>
      <c r="C19" s="8"/>
      <c r="D19" s="8"/>
      <c r="E19" s="8"/>
      <c r="F19" s="24"/>
      <c r="G19" s="25" t="s">
        <v>78</v>
      </c>
      <c r="H19" s="25" t="s">
        <v>79</v>
      </c>
      <c r="I19" s="85"/>
      <c r="J19" s="29"/>
      <c r="K19" s="29"/>
      <c r="L19" s="27"/>
      <c r="M19" s="27"/>
      <c r="N19" s="27"/>
      <c r="O19" s="28"/>
    </row>
    <row r="20" spans="1:15">
      <c r="A20" s="7"/>
      <c r="B20" s="8">
        <v>12</v>
      </c>
      <c r="C20" s="8" t="s">
        <v>80</v>
      </c>
      <c r="D20" s="8" t="s">
        <v>23</v>
      </c>
      <c r="E20" s="8" t="s">
        <v>24</v>
      </c>
      <c r="F20" s="24" t="s">
        <v>25</v>
      </c>
      <c r="G20" s="25">
        <v>7037816</v>
      </c>
      <c r="H20" s="25" t="s">
        <v>81</v>
      </c>
      <c r="I20" s="85">
        <v>873</v>
      </c>
      <c r="J20" s="33" t="s">
        <v>82</v>
      </c>
      <c r="K20" s="35">
        <v>0.227654</v>
      </c>
      <c r="L20" s="36" t="s">
        <v>83</v>
      </c>
      <c r="M20" s="27">
        <v>14.63</v>
      </c>
      <c r="N20" s="27">
        <v>1.58</v>
      </c>
      <c r="O20" s="28"/>
    </row>
    <row r="21" spans="1:15">
      <c r="A21" s="7"/>
      <c r="B21" s="8"/>
      <c r="C21" s="8"/>
      <c r="D21" s="8"/>
      <c r="E21" s="8"/>
      <c r="F21" s="24"/>
      <c r="G21" s="25" t="s">
        <v>84</v>
      </c>
      <c r="H21" s="25" t="s">
        <v>85</v>
      </c>
      <c r="I21" s="85"/>
      <c r="J21" s="29"/>
      <c r="K21" s="29"/>
      <c r="L21" s="27"/>
      <c r="M21" s="27"/>
      <c r="N21" s="27"/>
      <c r="O21" s="28"/>
    </row>
    <row r="22" spans="1:15">
      <c r="A22" s="7"/>
      <c r="B22" s="8"/>
      <c r="C22" s="8"/>
      <c r="D22" s="8"/>
      <c r="E22" s="8"/>
      <c r="F22" s="16"/>
      <c r="G22" s="17"/>
      <c r="H22" s="17"/>
      <c r="I22" s="17"/>
      <c r="J22" s="10"/>
      <c r="K22" s="10"/>
      <c r="L22" s="12"/>
      <c r="M22" s="12"/>
      <c r="N22" s="12"/>
      <c r="O22" s="21"/>
    </row>
    <row r="23" spans="1:15">
      <c r="A23" s="7">
        <v>2</v>
      </c>
      <c r="B23" s="8"/>
      <c r="C23" s="9" t="s">
        <v>86</v>
      </c>
      <c r="D23" s="8"/>
      <c r="E23" s="8"/>
      <c r="F23" s="10"/>
      <c r="G23" s="11" t="s">
        <v>87</v>
      </c>
      <c r="H23" s="11" t="s">
        <v>88</v>
      </c>
      <c r="I23" s="37"/>
      <c r="J23" s="37"/>
      <c r="K23" s="37"/>
      <c r="L23" s="12"/>
      <c r="M23" s="12"/>
      <c r="N23" s="12"/>
      <c r="O23" s="13">
        <f>+AVERAGE(M24:M36)</f>
        <v>10.979999999999999</v>
      </c>
    </row>
    <row r="24" spans="1:15" ht="26">
      <c r="A24" s="7"/>
      <c r="B24" s="8">
        <v>13</v>
      </c>
      <c r="C24" s="8" t="s">
        <v>89</v>
      </c>
      <c r="D24" s="8" t="s">
        <v>23</v>
      </c>
      <c r="E24" s="8" t="s">
        <v>90</v>
      </c>
      <c r="F24" s="16" t="s">
        <v>91</v>
      </c>
      <c r="G24" s="17">
        <v>7011097</v>
      </c>
      <c r="H24" s="17" t="s">
        <v>92</v>
      </c>
      <c r="I24" s="17">
        <v>1369</v>
      </c>
      <c r="J24" s="22" t="s">
        <v>93</v>
      </c>
      <c r="K24" s="17">
        <v>0.3</v>
      </c>
      <c r="L24" s="17" t="s">
        <v>94</v>
      </c>
      <c r="M24" s="19">
        <v>11.7</v>
      </c>
      <c r="N24" s="19">
        <v>1.24</v>
      </c>
      <c r="O24" s="20"/>
    </row>
    <row r="25" spans="1:15" ht="26">
      <c r="A25" s="7"/>
      <c r="B25" s="8">
        <v>14</v>
      </c>
      <c r="C25" s="8" t="s">
        <v>95</v>
      </c>
      <c r="D25" s="8" t="s">
        <v>23</v>
      </c>
      <c r="E25" s="8" t="s">
        <v>90</v>
      </c>
      <c r="F25" s="16" t="s">
        <v>91</v>
      </c>
      <c r="G25" s="17">
        <v>7010997</v>
      </c>
      <c r="H25" s="17" t="s">
        <v>96</v>
      </c>
      <c r="I25" s="17">
        <v>1367</v>
      </c>
      <c r="J25" s="22" t="s">
        <v>97</v>
      </c>
      <c r="K25" s="17">
        <v>0.314</v>
      </c>
      <c r="L25" s="19" t="s">
        <v>36</v>
      </c>
      <c r="M25" s="19">
        <v>10.47</v>
      </c>
      <c r="N25" s="19">
        <v>1.1100000000000001</v>
      </c>
      <c r="O25" s="38"/>
    </row>
    <row r="26" spans="1:15" ht="26">
      <c r="A26" s="7"/>
      <c r="B26" s="8">
        <v>15</v>
      </c>
      <c r="C26" s="8" t="s">
        <v>98</v>
      </c>
      <c r="D26" s="8" t="s">
        <v>23</v>
      </c>
      <c r="E26" s="8" t="s">
        <v>99</v>
      </c>
      <c r="F26" s="16" t="s">
        <v>91</v>
      </c>
      <c r="G26" s="39"/>
      <c r="H26" s="39"/>
      <c r="I26" s="39"/>
      <c r="J26" s="22" t="s">
        <v>100</v>
      </c>
      <c r="K26" s="17">
        <v>0.307</v>
      </c>
      <c r="L26" s="19" t="s">
        <v>101</v>
      </c>
      <c r="M26" s="19">
        <v>11.73</v>
      </c>
      <c r="N26" s="19">
        <v>1.24</v>
      </c>
      <c r="O26" s="38"/>
    </row>
    <row r="27" spans="1:15" ht="26">
      <c r="A27" s="7"/>
      <c r="B27" s="8">
        <v>16</v>
      </c>
      <c r="C27" s="8" t="s">
        <v>102</v>
      </c>
      <c r="D27" s="8" t="s">
        <v>23</v>
      </c>
      <c r="E27" s="8" t="s">
        <v>90</v>
      </c>
      <c r="F27" s="16" t="s">
        <v>91</v>
      </c>
      <c r="G27" s="17">
        <v>7010598</v>
      </c>
      <c r="H27" s="17" t="s">
        <v>103</v>
      </c>
      <c r="I27" s="17">
        <v>1328</v>
      </c>
      <c r="J27" s="30" t="s">
        <v>104</v>
      </c>
      <c r="K27" s="17">
        <v>0.32800000000000001</v>
      </c>
      <c r="L27" s="17" t="s">
        <v>105</v>
      </c>
      <c r="M27" s="19">
        <v>10.26</v>
      </c>
      <c r="N27" s="19">
        <v>1.0900000000000001</v>
      </c>
      <c r="O27" s="20"/>
    </row>
    <row r="28" spans="1:15" ht="26">
      <c r="A28" s="7"/>
      <c r="B28" s="8">
        <v>17</v>
      </c>
      <c r="C28" s="8" t="s">
        <v>106</v>
      </c>
      <c r="D28" s="8" t="s">
        <v>23</v>
      </c>
      <c r="E28" s="8" t="s">
        <v>90</v>
      </c>
      <c r="F28" s="16" t="s">
        <v>91</v>
      </c>
      <c r="G28" s="17">
        <v>7010558</v>
      </c>
      <c r="H28" s="17" t="s">
        <v>107</v>
      </c>
      <c r="I28" s="17">
        <v>1326</v>
      </c>
      <c r="J28" s="22" t="s">
        <v>108</v>
      </c>
      <c r="K28" s="17">
        <v>0.29899999999999999</v>
      </c>
      <c r="L28" s="19" t="s">
        <v>109</v>
      </c>
      <c r="M28" s="19">
        <v>11.34</v>
      </c>
      <c r="N28" s="19">
        <v>1.2</v>
      </c>
      <c r="O28" s="38"/>
    </row>
    <row r="29" spans="1:15" ht="26">
      <c r="A29" s="7"/>
      <c r="B29" s="8">
        <v>18</v>
      </c>
      <c r="C29" s="8" t="s">
        <v>110</v>
      </c>
      <c r="D29" s="8" t="s">
        <v>23</v>
      </c>
      <c r="E29" s="8" t="s">
        <v>90</v>
      </c>
      <c r="F29" s="16" t="s">
        <v>91</v>
      </c>
      <c r="G29" s="17">
        <v>7010406</v>
      </c>
      <c r="H29" s="17" t="s">
        <v>111</v>
      </c>
      <c r="I29" s="17">
        <v>1318</v>
      </c>
      <c r="J29" s="23" t="s">
        <v>112</v>
      </c>
      <c r="K29" s="25">
        <v>0.32</v>
      </c>
      <c r="L29" s="19" t="s">
        <v>113</v>
      </c>
      <c r="M29" s="19">
        <v>11.02</v>
      </c>
      <c r="N29" s="19">
        <v>1.17</v>
      </c>
      <c r="O29" s="38"/>
    </row>
    <row r="30" spans="1:15" ht="26">
      <c r="A30" s="7"/>
      <c r="B30" s="8">
        <v>19</v>
      </c>
      <c r="C30" s="8" t="s">
        <v>114</v>
      </c>
      <c r="D30" s="8" t="s">
        <v>23</v>
      </c>
      <c r="E30" s="8" t="s">
        <v>90</v>
      </c>
      <c r="F30" s="16" t="s">
        <v>91</v>
      </c>
      <c r="G30" s="17">
        <v>7010773</v>
      </c>
      <c r="H30" s="17" t="s">
        <v>115</v>
      </c>
      <c r="I30" s="17">
        <v>1336</v>
      </c>
      <c r="J30" s="30" t="s">
        <v>116</v>
      </c>
      <c r="K30" s="17">
        <v>0.308</v>
      </c>
      <c r="L30" s="17" t="s">
        <v>117</v>
      </c>
      <c r="M30" s="19">
        <v>10.25</v>
      </c>
      <c r="N30" s="19">
        <v>1.0900000000000001</v>
      </c>
      <c r="O30" s="20"/>
    </row>
    <row r="31" spans="1:15" ht="26">
      <c r="A31" s="7"/>
      <c r="B31" s="8">
        <v>20</v>
      </c>
      <c r="C31" s="8" t="s">
        <v>118</v>
      </c>
      <c r="D31" s="8" t="s">
        <v>119</v>
      </c>
      <c r="E31" s="8" t="s">
        <v>120</v>
      </c>
      <c r="F31" s="16" t="s">
        <v>91</v>
      </c>
      <c r="G31" s="17">
        <v>7010673</v>
      </c>
      <c r="H31" s="17" t="s">
        <v>121</v>
      </c>
      <c r="I31" s="84">
        <v>1223</v>
      </c>
      <c r="J31" s="23" t="s">
        <v>122</v>
      </c>
      <c r="K31" s="25">
        <v>0.311</v>
      </c>
      <c r="L31" s="17" t="s">
        <v>123</v>
      </c>
      <c r="M31" s="19">
        <v>11.18</v>
      </c>
      <c r="N31" s="19">
        <v>1.18</v>
      </c>
      <c r="O31" s="20"/>
    </row>
    <row r="32" spans="1:15">
      <c r="A32" s="7"/>
      <c r="B32" s="8"/>
      <c r="C32" s="8"/>
      <c r="D32" s="8"/>
      <c r="E32" s="8"/>
      <c r="F32" s="10"/>
      <c r="G32" s="17" t="s">
        <v>124</v>
      </c>
      <c r="H32" s="17" t="s">
        <v>125</v>
      </c>
      <c r="I32" s="84"/>
      <c r="J32" s="10"/>
      <c r="K32" s="10"/>
      <c r="L32" s="12"/>
      <c r="M32" s="10"/>
      <c r="N32" s="10"/>
      <c r="O32" s="21"/>
    </row>
    <row r="33" spans="1:15" ht="26">
      <c r="A33" s="7"/>
      <c r="B33" s="8">
        <v>21</v>
      </c>
      <c r="C33" s="8" t="s">
        <v>126</v>
      </c>
      <c r="D33" s="8" t="s">
        <v>119</v>
      </c>
      <c r="E33" s="8" t="s">
        <v>120</v>
      </c>
      <c r="F33" s="16" t="s">
        <v>91</v>
      </c>
      <c r="G33" s="17">
        <v>7010679</v>
      </c>
      <c r="H33" s="17" t="s">
        <v>127</v>
      </c>
      <c r="I33" s="84">
        <v>1224</v>
      </c>
      <c r="J33" s="23" t="s">
        <v>128</v>
      </c>
      <c r="K33" s="25">
        <v>0.29199999999999998</v>
      </c>
      <c r="L33" s="17" t="s">
        <v>129</v>
      </c>
      <c r="M33" s="19">
        <v>11.08</v>
      </c>
      <c r="N33" s="19">
        <v>1.17</v>
      </c>
      <c r="O33" s="20"/>
    </row>
    <row r="34" spans="1:15">
      <c r="A34" s="7"/>
      <c r="B34" s="8"/>
      <c r="C34" s="8"/>
      <c r="D34" s="8"/>
      <c r="E34" s="8"/>
      <c r="F34" s="10"/>
      <c r="G34" s="17" t="s">
        <v>130</v>
      </c>
      <c r="H34" s="17" t="s">
        <v>131</v>
      </c>
      <c r="I34" s="84"/>
      <c r="J34" s="17"/>
      <c r="K34" s="17"/>
      <c r="L34" s="12"/>
      <c r="M34" s="10"/>
      <c r="N34" s="10"/>
      <c r="O34" s="21"/>
    </row>
    <row r="35" spans="1:15" ht="26">
      <c r="A35" s="7"/>
      <c r="B35" s="8">
        <v>22</v>
      </c>
      <c r="C35" s="8" t="s">
        <v>132</v>
      </c>
      <c r="D35" s="8" t="s">
        <v>133</v>
      </c>
      <c r="E35" s="8" t="s">
        <v>134</v>
      </c>
      <c r="F35" s="16" t="s">
        <v>91</v>
      </c>
      <c r="G35" s="17">
        <v>7011097</v>
      </c>
      <c r="H35" s="17" t="s">
        <v>92</v>
      </c>
      <c r="I35" s="17">
        <v>1369</v>
      </c>
      <c r="J35" s="22" t="s">
        <v>135</v>
      </c>
      <c r="K35" s="17">
        <v>0.308</v>
      </c>
      <c r="L35" s="40" t="s">
        <v>136</v>
      </c>
      <c r="M35" s="19">
        <v>10.84</v>
      </c>
      <c r="N35" s="19">
        <v>1.1499999999999999</v>
      </c>
      <c r="O35" s="41"/>
    </row>
    <row r="36" spans="1:15" ht="26">
      <c r="A36" s="7"/>
      <c r="B36" s="8">
        <v>23</v>
      </c>
      <c r="C36" s="8" t="s">
        <v>137</v>
      </c>
      <c r="D36" s="8" t="s">
        <v>133</v>
      </c>
      <c r="E36" s="8" t="s">
        <v>120</v>
      </c>
      <c r="F36" s="16" t="s">
        <v>91</v>
      </c>
      <c r="G36" s="17">
        <v>7010773</v>
      </c>
      <c r="H36" s="17" t="s">
        <v>115</v>
      </c>
      <c r="I36" s="17">
        <v>1336</v>
      </c>
      <c r="J36" s="22" t="s">
        <v>138</v>
      </c>
      <c r="K36" s="17">
        <v>0.315</v>
      </c>
      <c r="L36" s="40" t="s">
        <v>139</v>
      </c>
      <c r="M36" s="19">
        <v>10.91</v>
      </c>
      <c r="N36" s="19">
        <v>1.1599999999999999</v>
      </c>
      <c r="O36" s="41"/>
    </row>
    <row r="37" spans="1:15">
      <c r="A37" s="7"/>
      <c r="B37" s="8"/>
      <c r="C37" s="8"/>
      <c r="D37" s="8"/>
      <c r="E37" s="8"/>
      <c r="F37" s="10"/>
      <c r="G37" s="12"/>
      <c r="H37" s="12"/>
      <c r="I37" s="12"/>
      <c r="J37" s="10"/>
      <c r="K37" s="10"/>
      <c r="L37" s="42"/>
      <c r="M37" s="12"/>
      <c r="N37" s="12"/>
      <c r="O37" s="43"/>
    </row>
    <row r="38" spans="1:15">
      <c r="A38" s="7">
        <v>3</v>
      </c>
      <c r="B38" s="8"/>
      <c r="C38" s="9" t="s">
        <v>140</v>
      </c>
      <c r="D38" s="8"/>
      <c r="E38" s="8"/>
      <c r="F38" s="10"/>
      <c r="G38" s="11" t="s">
        <v>141</v>
      </c>
      <c r="H38" s="11" t="s">
        <v>142</v>
      </c>
      <c r="I38" s="37"/>
      <c r="J38" s="37"/>
      <c r="K38" s="37"/>
      <c r="L38" s="42"/>
      <c r="M38" s="12"/>
      <c r="N38" s="12"/>
      <c r="O38" s="44">
        <f>+AVERAGE(M39:M45)</f>
        <v>12.202857142857143</v>
      </c>
    </row>
    <row r="39" spans="1:15" ht="26">
      <c r="A39" s="7"/>
      <c r="B39" s="8">
        <v>24</v>
      </c>
      <c r="C39" s="8" t="s">
        <v>143</v>
      </c>
      <c r="D39" s="8" t="s">
        <v>23</v>
      </c>
      <c r="E39" s="8" t="s">
        <v>24</v>
      </c>
      <c r="F39" s="16" t="s">
        <v>144</v>
      </c>
      <c r="G39" s="17">
        <v>7004851</v>
      </c>
      <c r="H39" s="17" t="s">
        <v>145</v>
      </c>
      <c r="I39" s="17">
        <v>1173</v>
      </c>
      <c r="J39" s="22" t="s">
        <v>146</v>
      </c>
      <c r="K39" s="17">
        <v>0.29599999999999999</v>
      </c>
      <c r="L39" s="30" t="s">
        <v>147</v>
      </c>
      <c r="M39" s="19">
        <v>13.16</v>
      </c>
      <c r="N39" s="19">
        <v>1.39</v>
      </c>
      <c r="O39" s="46"/>
    </row>
    <row r="40" spans="1:15" ht="26">
      <c r="A40" s="7"/>
      <c r="B40" s="8">
        <v>25</v>
      </c>
      <c r="C40" s="8" t="s">
        <v>148</v>
      </c>
      <c r="D40" s="8" t="s">
        <v>23</v>
      </c>
      <c r="E40" s="8" t="s">
        <v>24</v>
      </c>
      <c r="F40" s="16" t="s">
        <v>144</v>
      </c>
      <c r="G40" s="17">
        <v>7004826</v>
      </c>
      <c r="H40" s="17" t="s">
        <v>149</v>
      </c>
      <c r="I40" s="17">
        <v>1170</v>
      </c>
      <c r="J40" s="22" t="s">
        <v>150</v>
      </c>
      <c r="K40" s="17">
        <v>0.312</v>
      </c>
      <c r="L40" s="30" t="s">
        <v>109</v>
      </c>
      <c r="M40" s="19">
        <v>12.88</v>
      </c>
      <c r="N40" s="19">
        <v>1.36</v>
      </c>
      <c r="O40" s="47"/>
    </row>
    <row r="41" spans="1:15" ht="26">
      <c r="A41" s="7"/>
      <c r="B41" s="8">
        <v>26</v>
      </c>
      <c r="C41" s="8" t="s">
        <v>151</v>
      </c>
      <c r="D41" s="8" t="s">
        <v>23</v>
      </c>
      <c r="E41" s="8" t="s">
        <v>24</v>
      </c>
      <c r="F41" s="16" t="s">
        <v>144</v>
      </c>
      <c r="G41" s="17">
        <v>7004596</v>
      </c>
      <c r="H41" s="17" t="s">
        <v>152</v>
      </c>
      <c r="I41" s="17">
        <v>1162</v>
      </c>
      <c r="J41" s="22" t="s">
        <v>153</v>
      </c>
      <c r="K41" s="17">
        <v>0.318</v>
      </c>
      <c r="L41" s="30" t="s">
        <v>113</v>
      </c>
      <c r="M41" s="19">
        <v>12.39</v>
      </c>
      <c r="N41" s="19">
        <v>1.3</v>
      </c>
      <c r="O41" s="47"/>
    </row>
    <row r="42" spans="1:15" ht="26">
      <c r="A42" s="7"/>
      <c r="B42" s="8">
        <v>27</v>
      </c>
      <c r="C42" s="8" t="s">
        <v>154</v>
      </c>
      <c r="D42" s="8" t="s">
        <v>23</v>
      </c>
      <c r="E42" s="8" t="s">
        <v>24</v>
      </c>
      <c r="F42" s="16" t="s">
        <v>144</v>
      </c>
      <c r="G42" s="17">
        <v>7004603</v>
      </c>
      <c r="H42" s="17" t="s">
        <v>155</v>
      </c>
      <c r="I42" s="17">
        <v>1153</v>
      </c>
      <c r="J42" s="22" t="s">
        <v>156</v>
      </c>
      <c r="K42" s="17">
        <v>0.29399999999999998</v>
      </c>
      <c r="L42" s="30" t="s">
        <v>157</v>
      </c>
      <c r="M42" s="19">
        <v>14.18</v>
      </c>
      <c r="N42" s="19">
        <v>1.49</v>
      </c>
      <c r="O42" s="47"/>
    </row>
    <row r="43" spans="1:15" ht="26">
      <c r="A43" s="7"/>
      <c r="B43" s="8">
        <v>28</v>
      </c>
      <c r="C43" s="8" t="s">
        <v>158</v>
      </c>
      <c r="D43" s="8" t="s">
        <v>23</v>
      </c>
      <c r="E43" s="8" t="s">
        <v>159</v>
      </c>
      <c r="F43" s="16" t="s">
        <v>144</v>
      </c>
      <c r="G43" s="17">
        <v>7004720</v>
      </c>
      <c r="H43" s="17" t="s">
        <v>160</v>
      </c>
      <c r="I43" s="17">
        <v>1165</v>
      </c>
      <c r="J43" s="22" t="s">
        <v>161</v>
      </c>
      <c r="K43" s="17">
        <v>0.318</v>
      </c>
      <c r="L43" s="30" t="s">
        <v>123</v>
      </c>
      <c r="M43" s="19">
        <v>11.59</v>
      </c>
      <c r="N43" s="19">
        <v>1.22</v>
      </c>
      <c r="O43" s="47"/>
    </row>
    <row r="44" spans="1:15" ht="26">
      <c r="A44" s="7"/>
      <c r="B44" s="8">
        <v>29</v>
      </c>
      <c r="C44" s="8" t="s">
        <v>162</v>
      </c>
      <c r="D44" s="8" t="s">
        <v>133</v>
      </c>
      <c r="E44" s="8" t="s">
        <v>120</v>
      </c>
      <c r="F44" s="16" t="s">
        <v>144</v>
      </c>
      <c r="G44" s="17">
        <v>7004851</v>
      </c>
      <c r="H44" s="17" t="s">
        <v>145</v>
      </c>
      <c r="I44" s="17">
        <v>1173</v>
      </c>
      <c r="J44" s="22" t="s">
        <v>163</v>
      </c>
      <c r="K44" s="17">
        <v>0.30599999999999999</v>
      </c>
      <c r="L44" s="30" t="s">
        <v>164</v>
      </c>
      <c r="M44" s="19">
        <v>10.35</v>
      </c>
      <c r="N44" s="19">
        <v>1.0900000000000001</v>
      </c>
      <c r="O44" s="47"/>
    </row>
    <row r="45" spans="1:15" ht="26">
      <c r="A45" s="7"/>
      <c r="B45" s="8">
        <v>30</v>
      </c>
      <c r="C45" s="8" t="s">
        <v>165</v>
      </c>
      <c r="D45" s="8" t="s">
        <v>133</v>
      </c>
      <c r="E45" s="8" t="s">
        <v>120</v>
      </c>
      <c r="F45" s="16" t="s">
        <v>144</v>
      </c>
      <c r="G45" s="17">
        <v>7004720</v>
      </c>
      <c r="H45" s="17" t="s">
        <v>160</v>
      </c>
      <c r="I45" s="17">
        <v>1165</v>
      </c>
      <c r="J45" s="18" t="s">
        <v>166</v>
      </c>
      <c r="K45" s="12">
        <v>0.29699999999999999</v>
      </c>
      <c r="L45" s="30" t="s">
        <v>167</v>
      </c>
      <c r="M45" s="19">
        <v>10.87</v>
      </c>
      <c r="N45" s="19">
        <v>1.1399999999999999</v>
      </c>
      <c r="O45" s="47"/>
    </row>
    <row r="46" spans="1:15">
      <c r="A46" s="7"/>
      <c r="B46" s="8"/>
      <c r="C46" s="8"/>
      <c r="D46" s="8"/>
      <c r="E46" s="8"/>
      <c r="F46" s="10"/>
      <c r="G46" s="12"/>
      <c r="H46" s="12"/>
      <c r="I46" s="12"/>
      <c r="J46" s="10"/>
      <c r="K46" s="10"/>
      <c r="L46" s="12"/>
      <c r="M46" s="12"/>
      <c r="N46" s="12"/>
      <c r="O46" s="21"/>
    </row>
    <row r="47" spans="1:15">
      <c r="A47" s="7">
        <v>4</v>
      </c>
      <c r="B47" s="8"/>
      <c r="C47" s="9" t="s">
        <v>168</v>
      </c>
      <c r="D47" s="8"/>
      <c r="E47" s="8"/>
      <c r="F47" s="10"/>
      <c r="G47" s="11" t="s">
        <v>169</v>
      </c>
      <c r="H47" s="11" t="s">
        <v>170</v>
      </c>
      <c r="I47" s="12"/>
      <c r="J47" s="10"/>
      <c r="K47" s="10"/>
      <c r="L47" s="12"/>
      <c r="M47" s="12"/>
      <c r="N47" s="12"/>
      <c r="O47" s="21"/>
    </row>
    <row r="48" spans="1:15" ht="26">
      <c r="A48" s="7"/>
      <c r="B48" s="8">
        <v>31</v>
      </c>
      <c r="C48" s="8" t="s">
        <v>171</v>
      </c>
      <c r="D48" s="8" t="s">
        <v>23</v>
      </c>
      <c r="E48" s="8" t="s">
        <v>172</v>
      </c>
      <c r="F48" s="16" t="s">
        <v>173</v>
      </c>
      <c r="G48" s="17">
        <v>7004238</v>
      </c>
      <c r="H48" s="17" t="s">
        <v>174</v>
      </c>
      <c r="I48" s="17">
        <v>1129</v>
      </c>
      <c r="J48" s="17">
        <v>0</v>
      </c>
      <c r="K48" s="17">
        <v>0.29899999999999999</v>
      </c>
      <c r="L48" s="48" t="s">
        <v>175</v>
      </c>
      <c r="M48" s="12" t="s">
        <v>176</v>
      </c>
      <c r="N48" s="18" t="s">
        <v>175</v>
      </c>
      <c r="O48" s="21"/>
    </row>
    <row r="49" spans="1:15" ht="26">
      <c r="A49" s="7"/>
      <c r="B49" s="8">
        <v>32</v>
      </c>
      <c r="C49" s="8" t="s">
        <v>177</v>
      </c>
      <c r="D49" s="8" t="s">
        <v>133</v>
      </c>
      <c r="E49" s="8" t="s">
        <v>24</v>
      </c>
      <c r="F49" s="16" t="s">
        <v>173</v>
      </c>
      <c r="G49" s="17">
        <v>7004238</v>
      </c>
      <c r="H49" s="17" t="s">
        <v>178</v>
      </c>
      <c r="I49" s="17">
        <v>1133</v>
      </c>
      <c r="J49" s="17">
        <v>0</v>
      </c>
      <c r="K49" s="17">
        <v>0.316</v>
      </c>
      <c r="L49" s="48" t="s">
        <v>175</v>
      </c>
      <c r="M49" s="12" t="s">
        <v>176</v>
      </c>
      <c r="N49" s="18" t="s">
        <v>175</v>
      </c>
      <c r="O49" s="21"/>
    </row>
    <row r="50" spans="1:15" ht="26">
      <c r="A50" s="7"/>
      <c r="B50" s="8">
        <v>33</v>
      </c>
      <c r="C50" s="8" t="s">
        <v>179</v>
      </c>
      <c r="D50" s="8" t="s">
        <v>119</v>
      </c>
      <c r="E50" s="8" t="s">
        <v>180</v>
      </c>
      <c r="F50" s="16" t="s">
        <v>173</v>
      </c>
      <c r="G50" s="17">
        <v>7004238</v>
      </c>
      <c r="H50" s="17" t="s">
        <v>178</v>
      </c>
      <c r="I50" s="17">
        <v>1133</v>
      </c>
      <c r="J50" s="22" t="s">
        <v>181</v>
      </c>
      <c r="K50" s="17">
        <v>0.31900000000000001</v>
      </c>
      <c r="L50" s="25" t="s">
        <v>182</v>
      </c>
      <c r="M50" s="25">
        <v>0.9</v>
      </c>
      <c r="N50" s="25">
        <v>0.1</v>
      </c>
      <c r="O50" s="34"/>
    </row>
    <row r="51" spans="1:15" ht="26">
      <c r="A51" s="7"/>
      <c r="B51" s="8">
        <v>34</v>
      </c>
      <c r="C51" s="8" t="s">
        <v>183</v>
      </c>
      <c r="D51" s="8" t="s">
        <v>184</v>
      </c>
      <c r="E51" s="8" t="s">
        <v>120</v>
      </c>
      <c r="F51" s="16" t="s">
        <v>173</v>
      </c>
      <c r="G51" s="17">
        <v>7004273</v>
      </c>
      <c r="H51" s="17" t="s">
        <v>185</v>
      </c>
      <c r="I51" s="17">
        <v>1136</v>
      </c>
      <c r="J51" s="17">
        <v>0</v>
      </c>
      <c r="K51" s="17">
        <v>0.30299999999999999</v>
      </c>
      <c r="L51" s="48" t="s">
        <v>175</v>
      </c>
      <c r="M51" s="12" t="s">
        <v>176</v>
      </c>
      <c r="N51" s="18" t="s">
        <v>175</v>
      </c>
      <c r="O51" s="21"/>
    </row>
    <row r="52" spans="1:15">
      <c r="A52" s="7"/>
      <c r="B52" s="8"/>
      <c r="C52" s="8"/>
      <c r="D52" s="8"/>
      <c r="E52" s="8"/>
      <c r="F52" s="10"/>
      <c r="G52" s="12"/>
      <c r="H52" s="12"/>
      <c r="I52" s="12"/>
      <c r="J52" s="10"/>
      <c r="K52" s="10"/>
      <c r="L52" s="12"/>
      <c r="M52" s="12"/>
      <c r="N52" s="12"/>
      <c r="O52" s="21"/>
    </row>
    <row r="53" spans="1:15">
      <c r="A53" s="7">
        <v>5</v>
      </c>
      <c r="B53" s="8"/>
      <c r="C53" s="9" t="s">
        <v>186</v>
      </c>
      <c r="D53" s="8"/>
      <c r="E53" s="8"/>
      <c r="F53" s="10"/>
      <c r="G53" s="11" t="s">
        <v>187</v>
      </c>
      <c r="H53" s="11" t="s">
        <v>188</v>
      </c>
      <c r="I53" s="12"/>
      <c r="J53" s="10"/>
      <c r="K53" s="10"/>
      <c r="L53" s="12"/>
      <c r="M53" s="12"/>
      <c r="N53" s="12"/>
      <c r="O53" s="13">
        <f>+AVERAGE(M54:M66)</f>
        <v>14.485714285714286</v>
      </c>
    </row>
    <row r="54" spans="1:15">
      <c r="A54" s="7"/>
      <c r="B54" s="8">
        <v>35</v>
      </c>
      <c r="C54" s="49" t="s">
        <v>189</v>
      </c>
      <c r="D54" s="8" t="s">
        <v>133</v>
      </c>
      <c r="E54" s="8" t="s">
        <v>120</v>
      </c>
      <c r="F54" s="16" t="s">
        <v>190</v>
      </c>
      <c r="G54" s="17">
        <v>6950513</v>
      </c>
      <c r="H54" s="17" t="s">
        <v>191</v>
      </c>
      <c r="I54" s="17">
        <v>1261</v>
      </c>
      <c r="J54" s="22" t="s">
        <v>192</v>
      </c>
      <c r="K54" s="17">
        <v>0.317</v>
      </c>
      <c r="L54" s="25" t="s">
        <v>193</v>
      </c>
      <c r="M54" s="19">
        <v>15.3</v>
      </c>
      <c r="N54" s="50">
        <v>1.7</v>
      </c>
      <c r="O54" s="34"/>
    </row>
    <row r="55" spans="1:15">
      <c r="A55" s="7"/>
      <c r="B55" s="8"/>
      <c r="C55" s="8"/>
      <c r="D55" s="8"/>
      <c r="E55" s="8"/>
      <c r="F55" s="10"/>
      <c r="G55" s="17" t="s">
        <v>194</v>
      </c>
      <c r="H55" s="17" t="s">
        <v>195</v>
      </c>
      <c r="I55" s="17"/>
      <c r="J55" s="10"/>
      <c r="K55" s="10"/>
      <c r="L55" s="12"/>
      <c r="M55" s="10"/>
      <c r="N55" s="10"/>
      <c r="O55" s="21"/>
    </row>
    <row r="56" spans="1:15">
      <c r="A56" s="7"/>
      <c r="B56" s="8">
        <v>36</v>
      </c>
      <c r="C56" s="49" t="s">
        <v>196</v>
      </c>
      <c r="D56" s="8" t="s">
        <v>119</v>
      </c>
      <c r="E56" s="8" t="s">
        <v>120</v>
      </c>
      <c r="F56" s="16" t="s">
        <v>190</v>
      </c>
      <c r="G56" s="17">
        <v>6950513</v>
      </c>
      <c r="H56" s="17" t="s">
        <v>191</v>
      </c>
      <c r="I56" s="17">
        <v>1261</v>
      </c>
      <c r="J56" s="22" t="s">
        <v>197</v>
      </c>
      <c r="K56" s="17">
        <v>0.29899999999999999</v>
      </c>
      <c r="L56" s="25" t="s">
        <v>198</v>
      </c>
      <c r="M56" s="19">
        <v>16.8</v>
      </c>
      <c r="N56" s="50">
        <v>1.8</v>
      </c>
      <c r="O56" s="34"/>
    </row>
    <row r="57" spans="1:15">
      <c r="A57" s="7"/>
      <c r="B57" s="8"/>
      <c r="C57" s="8"/>
      <c r="D57" s="8"/>
      <c r="E57" s="8"/>
      <c r="F57" s="10"/>
      <c r="G57" s="17" t="s">
        <v>194</v>
      </c>
      <c r="H57" s="17" t="s">
        <v>195</v>
      </c>
      <c r="I57" s="17"/>
      <c r="J57" s="17"/>
      <c r="K57" s="17"/>
      <c r="L57" s="12"/>
      <c r="M57" s="10"/>
      <c r="N57" s="10"/>
      <c r="O57" s="21"/>
    </row>
    <row r="58" spans="1:15">
      <c r="A58" s="7"/>
      <c r="B58" s="8">
        <v>37</v>
      </c>
      <c r="C58" s="49" t="s">
        <v>199</v>
      </c>
      <c r="D58" s="8" t="s">
        <v>133</v>
      </c>
      <c r="E58" s="8" t="s">
        <v>120</v>
      </c>
      <c r="F58" s="16" t="s">
        <v>190</v>
      </c>
      <c r="G58" s="17">
        <v>6950003</v>
      </c>
      <c r="H58" s="17" t="s">
        <v>200</v>
      </c>
      <c r="I58" s="17">
        <v>1302</v>
      </c>
      <c r="J58" s="23" t="s">
        <v>201</v>
      </c>
      <c r="K58" s="25">
        <v>0.318</v>
      </c>
      <c r="L58" s="25" t="s">
        <v>202</v>
      </c>
      <c r="M58" s="19">
        <v>18.8</v>
      </c>
      <c r="N58" s="50">
        <v>1.69</v>
      </c>
      <c r="O58" s="34"/>
    </row>
    <row r="59" spans="1:15">
      <c r="A59" s="7"/>
      <c r="B59" s="8"/>
      <c r="C59" s="8"/>
      <c r="D59" s="8"/>
      <c r="E59" s="8"/>
      <c r="F59" s="10"/>
      <c r="G59" s="17" t="s">
        <v>203</v>
      </c>
      <c r="H59" s="17" t="s">
        <v>204</v>
      </c>
      <c r="I59" s="17"/>
      <c r="J59" s="10"/>
      <c r="K59" s="10"/>
      <c r="L59" s="12"/>
      <c r="M59" s="10"/>
      <c r="N59" s="10"/>
      <c r="O59" s="21"/>
    </row>
    <row r="60" spans="1:15">
      <c r="A60" s="7"/>
      <c r="B60" s="8">
        <v>38</v>
      </c>
      <c r="C60" s="49" t="s">
        <v>205</v>
      </c>
      <c r="D60" s="8" t="s">
        <v>119</v>
      </c>
      <c r="E60" s="8" t="s">
        <v>120</v>
      </c>
      <c r="F60" s="16" t="s">
        <v>190</v>
      </c>
      <c r="G60" s="17">
        <v>6950169</v>
      </c>
      <c r="H60" s="17" t="s">
        <v>206</v>
      </c>
      <c r="I60" s="17">
        <v>1203</v>
      </c>
      <c r="J60" s="22" t="s">
        <v>70</v>
      </c>
      <c r="K60" s="17">
        <v>0.315</v>
      </c>
      <c r="L60" s="25" t="s">
        <v>207</v>
      </c>
      <c r="M60" s="19">
        <v>10.8</v>
      </c>
      <c r="N60" s="50">
        <v>1.1000000000000001</v>
      </c>
      <c r="O60" s="34"/>
    </row>
    <row r="61" spans="1:15">
      <c r="A61" s="7"/>
      <c r="B61" s="8"/>
      <c r="C61" s="8"/>
      <c r="D61" s="8"/>
      <c r="E61" s="8"/>
      <c r="F61" s="10"/>
      <c r="G61" s="17" t="s">
        <v>208</v>
      </c>
      <c r="H61" s="17" t="s">
        <v>209</v>
      </c>
      <c r="I61" s="17"/>
      <c r="J61" s="10"/>
      <c r="K61" s="10"/>
      <c r="L61" s="12"/>
      <c r="M61" s="10"/>
      <c r="N61" s="10"/>
      <c r="O61" s="21"/>
    </row>
    <row r="62" spans="1:15">
      <c r="A62" s="7"/>
      <c r="B62" s="8">
        <v>39</v>
      </c>
      <c r="C62" s="49" t="s">
        <v>210</v>
      </c>
      <c r="D62" s="8" t="s">
        <v>133</v>
      </c>
      <c r="E62" s="8" t="s">
        <v>120</v>
      </c>
      <c r="F62" s="16" t="s">
        <v>190</v>
      </c>
      <c r="G62" s="17">
        <v>6950169</v>
      </c>
      <c r="H62" s="17" t="s">
        <v>206</v>
      </c>
      <c r="I62" s="17">
        <v>1203</v>
      </c>
      <c r="J62" s="22" t="s">
        <v>211</v>
      </c>
      <c r="K62" s="17">
        <v>0.32500000000000001</v>
      </c>
      <c r="L62" s="25" t="s">
        <v>77</v>
      </c>
      <c r="M62" s="19">
        <v>12.7</v>
      </c>
      <c r="N62" s="50">
        <v>1.4</v>
      </c>
      <c r="O62" s="34"/>
    </row>
    <row r="63" spans="1:15">
      <c r="A63" s="7"/>
      <c r="B63" s="8"/>
      <c r="C63" s="8"/>
      <c r="D63" s="8"/>
      <c r="E63" s="8"/>
      <c r="F63" s="10"/>
      <c r="G63" s="17" t="s">
        <v>208</v>
      </c>
      <c r="H63" s="17" t="s">
        <v>209</v>
      </c>
      <c r="I63" s="17"/>
      <c r="J63" s="10"/>
      <c r="K63" s="10"/>
      <c r="L63" s="12"/>
      <c r="M63" s="10"/>
      <c r="N63" s="10"/>
      <c r="O63" s="21"/>
    </row>
    <row r="64" spans="1:15">
      <c r="A64" s="7"/>
      <c r="B64" s="8">
        <v>40</v>
      </c>
      <c r="C64" s="49" t="s">
        <v>212</v>
      </c>
      <c r="D64" s="8" t="s">
        <v>133</v>
      </c>
      <c r="E64" s="8" t="s">
        <v>120</v>
      </c>
      <c r="F64" s="16" t="s">
        <v>190</v>
      </c>
      <c r="G64" s="17">
        <v>6950570</v>
      </c>
      <c r="H64" s="17" t="s">
        <v>213</v>
      </c>
      <c r="I64" s="17">
        <v>1201</v>
      </c>
      <c r="J64" s="23" t="s">
        <v>214</v>
      </c>
      <c r="K64" s="25">
        <v>0.28499999999999998</v>
      </c>
      <c r="L64" s="25" t="s">
        <v>215</v>
      </c>
      <c r="M64" s="19">
        <v>15.4</v>
      </c>
      <c r="N64" s="50">
        <v>1.6</v>
      </c>
      <c r="O64" s="34"/>
    </row>
    <row r="65" spans="1:15">
      <c r="A65" s="7"/>
      <c r="B65" s="8"/>
      <c r="C65" s="8"/>
      <c r="D65" s="8"/>
      <c r="E65" s="8"/>
      <c r="F65" s="10"/>
      <c r="G65" s="17" t="s">
        <v>216</v>
      </c>
      <c r="H65" s="17" t="s">
        <v>217</v>
      </c>
      <c r="I65" s="17"/>
      <c r="J65" s="10"/>
      <c r="K65" s="10"/>
      <c r="L65" s="12"/>
      <c r="M65" s="10"/>
      <c r="N65" s="10"/>
      <c r="O65" s="21"/>
    </row>
    <row r="66" spans="1:15">
      <c r="A66" s="7"/>
      <c r="B66" s="8">
        <v>41</v>
      </c>
      <c r="C66" s="49" t="s">
        <v>218</v>
      </c>
      <c r="D66" s="8" t="s">
        <v>119</v>
      </c>
      <c r="E66" s="8" t="s">
        <v>120</v>
      </c>
      <c r="F66" s="16" t="s">
        <v>190</v>
      </c>
      <c r="G66" s="17">
        <v>6950570</v>
      </c>
      <c r="H66" s="17" t="s">
        <v>213</v>
      </c>
      <c r="I66" s="17">
        <v>1201</v>
      </c>
      <c r="J66" s="23" t="s">
        <v>219</v>
      </c>
      <c r="K66" s="25">
        <v>0.30499999999999999</v>
      </c>
      <c r="L66" s="25" t="s">
        <v>220</v>
      </c>
      <c r="M66" s="19">
        <v>11.6</v>
      </c>
      <c r="N66" s="19">
        <v>1.2</v>
      </c>
      <c r="O66" s="34"/>
    </row>
    <row r="67" spans="1:15">
      <c r="A67" s="7"/>
      <c r="B67" s="8"/>
      <c r="C67" s="49"/>
      <c r="D67" s="49"/>
      <c r="E67" s="8"/>
      <c r="F67" s="16"/>
      <c r="G67" s="17" t="s">
        <v>216</v>
      </c>
      <c r="H67" s="17" t="s">
        <v>217</v>
      </c>
      <c r="I67" s="17"/>
      <c r="J67" s="17"/>
      <c r="K67" s="17"/>
      <c r="L67" s="12"/>
      <c r="M67" s="12"/>
      <c r="N67" s="12"/>
      <c r="O67" s="21"/>
    </row>
    <row r="68" spans="1:15">
      <c r="A68" s="7"/>
      <c r="B68" s="8"/>
      <c r="C68" s="49"/>
      <c r="D68" s="49"/>
      <c r="E68" s="8"/>
      <c r="F68" s="16"/>
      <c r="G68" s="17"/>
      <c r="H68" s="17"/>
      <c r="I68" s="17"/>
      <c r="J68" s="17"/>
      <c r="K68" s="17"/>
      <c r="L68" s="12"/>
      <c r="M68" s="12"/>
      <c r="N68" s="12"/>
      <c r="O68" s="21"/>
    </row>
    <row r="69" spans="1:15" ht="26">
      <c r="A69" s="7">
        <v>6</v>
      </c>
      <c r="B69" s="8"/>
      <c r="C69" s="51" t="s">
        <v>221</v>
      </c>
      <c r="D69" s="49"/>
      <c r="E69" s="8"/>
      <c r="F69" s="16"/>
      <c r="G69" s="52" t="s">
        <v>222</v>
      </c>
      <c r="H69" s="52" t="s">
        <v>223</v>
      </c>
      <c r="I69" s="12"/>
      <c r="J69" s="12"/>
      <c r="K69" s="12"/>
      <c r="L69" s="12"/>
      <c r="M69" s="12"/>
      <c r="N69" s="12"/>
      <c r="O69" s="13">
        <f>+AVERAGE(M70:M71)</f>
        <v>27.76</v>
      </c>
    </row>
    <row r="70" spans="1:15">
      <c r="A70" s="7"/>
      <c r="B70" s="8">
        <v>42</v>
      </c>
      <c r="C70" s="49" t="s">
        <v>224</v>
      </c>
      <c r="D70" s="49" t="s">
        <v>225</v>
      </c>
      <c r="E70" s="8" t="s">
        <v>120</v>
      </c>
      <c r="F70" s="53" t="s">
        <v>226</v>
      </c>
      <c r="G70" s="25">
        <v>6959198</v>
      </c>
      <c r="H70" s="25" t="s">
        <v>227</v>
      </c>
      <c r="I70" s="85">
        <v>1079</v>
      </c>
      <c r="J70" s="23" t="s">
        <v>228</v>
      </c>
      <c r="K70" s="26">
        <v>0.23330999999999999</v>
      </c>
      <c r="L70" s="23" t="s">
        <v>229</v>
      </c>
      <c r="M70" s="27">
        <v>27.76</v>
      </c>
      <c r="N70" s="27">
        <v>3.06</v>
      </c>
      <c r="O70" s="28"/>
    </row>
    <row r="71" spans="1:15">
      <c r="A71" s="7"/>
      <c r="B71" s="8"/>
      <c r="C71" s="49"/>
      <c r="D71" s="49"/>
      <c r="E71" s="8"/>
      <c r="F71" s="24"/>
      <c r="G71" s="25" t="s">
        <v>230</v>
      </c>
      <c r="H71" s="25" t="s">
        <v>231</v>
      </c>
      <c r="I71" s="85"/>
      <c r="J71" s="25"/>
      <c r="K71" s="25"/>
      <c r="L71" s="27"/>
      <c r="M71" s="27"/>
      <c r="N71" s="27"/>
      <c r="O71" s="28"/>
    </row>
    <row r="72" spans="1:15">
      <c r="A72" s="7"/>
      <c r="B72" s="8"/>
      <c r="C72" s="51"/>
      <c r="D72" s="49"/>
      <c r="E72" s="8"/>
      <c r="F72" s="16"/>
      <c r="G72" s="27"/>
      <c r="H72" s="27"/>
      <c r="I72" s="12"/>
      <c r="J72" s="12"/>
      <c r="K72" s="12"/>
      <c r="L72" s="12"/>
      <c r="M72" s="12"/>
      <c r="N72" s="12"/>
      <c r="O72" s="21"/>
    </row>
    <row r="73" spans="1:15" ht="26">
      <c r="A73" s="7">
        <v>7</v>
      </c>
      <c r="B73" s="8"/>
      <c r="C73" s="51" t="s">
        <v>232</v>
      </c>
      <c r="D73" s="49"/>
      <c r="E73" s="8"/>
      <c r="F73" s="16"/>
      <c r="G73" s="52" t="s">
        <v>233</v>
      </c>
      <c r="H73" s="52" t="s">
        <v>234</v>
      </c>
      <c r="I73" s="12"/>
      <c r="J73" s="12"/>
      <c r="K73" s="12"/>
      <c r="L73" s="12"/>
      <c r="M73" s="12"/>
      <c r="N73" s="12"/>
      <c r="O73" s="13">
        <f>+AVERAGE(M74:M77)</f>
        <v>18.366666666666667</v>
      </c>
    </row>
    <row r="74" spans="1:15">
      <c r="A74" s="7"/>
      <c r="B74" s="8">
        <v>43</v>
      </c>
      <c r="C74" s="49" t="s">
        <v>235</v>
      </c>
      <c r="D74" s="8" t="s">
        <v>119</v>
      </c>
      <c r="E74" s="8" t="s">
        <v>120</v>
      </c>
      <c r="F74" s="16" t="s">
        <v>236</v>
      </c>
      <c r="G74" s="17">
        <v>6934372</v>
      </c>
      <c r="H74" s="17" t="s">
        <v>237</v>
      </c>
      <c r="I74" s="17">
        <v>1276</v>
      </c>
      <c r="J74" s="18" t="s">
        <v>238</v>
      </c>
      <c r="K74" s="12">
        <v>0.29299999999999998</v>
      </c>
      <c r="L74" s="25" t="s">
        <v>239</v>
      </c>
      <c r="M74" s="19">
        <v>17.8</v>
      </c>
      <c r="N74" s="19">
        <v>1.9</v>
      </c>
      <c r="O74" s="34"/>
    </row>
    <row r="75" spans="1:15">
      <c r="A75" s="7"/>
      <c r="B75" s="8">
        <v>44</v>
      </c>
      <c r="C75" s="49" t="s">
        <v>240</v>
      </c>
      <c r="D75" s="8" t="s">
        <v>133</v>
      </c>
      <c r="E75" s="8" t="s">
        <v>120</v>
      </c>
      <c r="F75" s="24" t="s">
        <v>236</v>
      </c>
      <c r="G75" s="25">
        <v>6934756</v>
      </c>
      <c r="H75" s="25" t="s">
        <v>241</v>
      </c>
      <c r="I75" s="85">
        <v>1285</v>
      </c>
      <c r="J75" s="22" t="s">
        <v>242</v>
      </c>
      <c r="K75" s="17">
        <v>0.308</v>
      </c>
      <c r="L75" s="36" t="s">
        <v>243</v>
      </c>
      <c r="M75" s="19">
        <v>19.899999999999999</v>
      </c>
      <c r="N75" s="19">
        <v>1.2</v>
      </c>
      <c r="O75" s="28"/>
    </row>
    <row r="76" spans="1:15">
      <c r="A76" s="7"/>
      <c r="B76" s="8"/>
      <c r="C76" s="49"/>
      <c r="D76" s="8"/>
      <c r="E76" s="8"/>
      <c r="F76" s="24"/>
      <c r="G76" s="25" t="s">
        <v>244</v>
      </c>
      <c r="H76" s="25" t="s">
        <v>245</v>
      </c>
      <c r="I76" s="85"/>
      <c r="J76" s="29"/>
      <c r="K76" s="29"/>
      <c r="L76" s="27"/>
      <c r="M76" s="27"/>
      <c r="N76" s="27"/>
      <c r="O76" s="28"/>
    </row>
    <row r="77" spans="1:15">
      <c r="A77" s="7"/>
      <c r="B77" s="8">
        <v>45</v>
      </c>
      <c r="C77" s="49" t="s">
        <v>246</v>
      </c>
      <c r="D77" s="8" t="s">
        <v>133</v>
      </c>
      <c r="E77" s="8" t="s">
        <v>120</v>
      </c>
      <c r="F77" s="24" t="s">
        <v>236</v>
      </c>
      <c r="G77" s="25">
        <v>6934756</v>
      </c>
      <c r="H77" s="25" t="s">
        <v>241</v>
      </c>
      <c r="I77" s="85">
        <v>1285</v>
      </c>
      <c r="J77" s="22" t="s">
        <v>247</v>
      </c>
      <c r="K77" s="17">
        <v>0.30599999999999999</v>
      </c>
      <c r="L77" s="36" t="s">
        <v>248</v>
      </c>
      <c r="M77" s="19">
        <v>17.399999999999999</v>
      </c>
      <c r="N77" s="19">
        <v>1.9</v>
      </c>
      <c r="O77" s="28"/>
    </row>
    <row r="78" spans="1:15">
      <c r="A78" s="7"/>
      <c r="B78" s="8"/>
      <c r="C78" s="49"/>
      <c r="D78" s="8"/>
      <c r="E78" s="8"/>
      <c r="F78" s="24"/>
      <c r="G78" s="25" t="s">
        <v>244</v>
      </c>
      <c r="H78" s="25" t="s">
        <v>245</v>
      </c>
      <c r="I78" s="85"/>
      <c r="J78" s="25"/>
      <c r="K78" s="25"/>
      <c r="L78" s="27"/>
      <c r="M78" s="27"/>
      <c r="N78" s="27"/>
      <c r="O78" s="28"/>
    </row>
    <row r="79" spans="1:15">
      <c r="A79" s="7"/>
      <c r="B79" s="8"/>
      <c r="C79" s="49"/>
      <c r="D79" s="49"/>
      <c r="E79" s="8"/>
      <c r="F79" s="16"/>
      <c r="G79" s="17"/>
      <c r="H79" s="17"/>
      <c r="I79" s="17"/>
      <c r="J79" s="17"/>
      <c r="K79" s="17"/>
      <c r="L79" s="12"/>
      <c r="M79" s="12"/>
      <c r="N79" s="12"/>
      <c r="O79" s="21"/>
    </row>
    <row r="80" spans="1:15" ht="26">
      <c r="A80" s="7">
        <v>8</v>
      </c>
      <c r="B80" s="8"/>
      <c r="C80" s="51" t="s">
        <v>249</v>
      </c>
      <c r="D80" s="51"/>
      <c r="E80" s="8"/>
      <c r="F80" s="10"/>
      <c r="G80" s="45" t="s">
        <v>250</v>
      </c>
      <c r="H80" s="45" t="s">
        <v>251</v>
      </c>
      <c r="I80" s="12"/>
      <c r="J80" s="12"/>
      <c r="K80" s="12"/>
      <c r="L80" s="12"/>
      <c r="M80" s="12"/>
      <c r="N80" s="12"/>
      <c r="O80" s="13">
        <f>+AVERAGE(M81:M87)</f>
        <v>2.6174999999999997</v>
      </c>
    </row>
    <row r="81" spans="1:15">
      <c r="A81" s="7"/>
      <c r="B81" s="8">
        <v>46</v>
      </c>
      <c r="C81" s="49" t="s">
        <v>252</v>
      </c>
      <c r="D81" s="8" t="s">
        <v>23</v>
      </c>
      <c r="E81" s="8" t="s">
        <v>172</v>
      </c>
      <c r="F81" s="10" t="s">
        <v>253</v>
      </c>
      <c r="G81" s="17">
        <v>7040410</v>
      </c>
      <c r="H81" s="17" t="s">
        <v>254</v>
      </c>
      <c r="I81" s="17">
        <v>1030</v>
      </c>
      <c r="J81" s="22" t="s">
        <v>255</v>
      </c>
      <c r="K81" s="17">
        <v>0.30099999999999999</v>
      </c>
      <c r="L81" s="17" t="s">
        <v>255</v>
      </c>
      <c r="M81" s="19">
        <v>2.1</v>
      </c>
      <c r="N81" s="19">
        <v>0.22</v>
      </c>
      <c r="O81" s="20"/>
    </row>
    <row r="82" spans="1:15">
      <c r="A82" s="7"/>
      <c r="B82" s="8"/>
      <c r="C82" s="8"/>
      <c r="D82" s="8"/>
      <c r="E82" s="8"/>
      <c r="F82" s="10"/>
      <c r="G82" s="17" t="s">
        <v>256</v>
      </c>
      <c r="H82" s="17" t="s">
        <v>257</v>
      </c>
      <c r="I82" s="17"/>
      <c r="J82" s="10"/>
      <c r="K82" s="10"/>
      <c r="L82" s="10"/>
      <c r="M82" s="10"/>
      <c r="N82" s="10"/>
      <c r="O82" s="20"/>
    </row>
    <row r="83" spans="1:15">
      <c r="A83" s="7"/>
      <c r="B83" s="8">
        <v>47</v>
      </c>
      <c r="C83" s="49" t="s">
        <v>258</v>
      </c>
      <c r="D83" s="8" t="s">
        <v>23</v>
      </c>
      <c r="E83" s="8" t="s">
        <v>172</v>
      </c>
      <c r="F83" s="10" t="s">
        <v>253</v>
      </c>
      <c r="G83" s="17">
        <v>7040322</v>
      </c>
      <c r="H83" s="17" t="s">
        <v>259</v>
      </c>
      <c r="I83" s="17">
        <v>1010</v>
      </c>
      <c r="J83" s="22" t="s">
        <v>260</v>
      </c>
      <c r="K83" s="17">
        <v>0.28000000000000003</v>
      </c>
      <c r="L83" s="17" t="s">
        <v>261</v>
      </c>
      <c r="M83" s="19">
        <v>2.38</v>
      </c>
      <c r="N83" s="19">
        <v>0.35</v>
      </c>
      <c r="O83" s="20"/>
    </row>
    <row r="84" spans="1:15">
      <c r="A84" s="7"/>
      <c r="B84" s="8"/>
      <c r="C84" s="8"/>
      <c r="D84" s="8"/>
      <c r="E84" s="8"/>
      <c r="F84" s="10"/>
      <c r="G84" s="17" t="s">
        <v>262</v>
      </c>
      <c r="H84" s="17" t="s">
        <v>263</v>
      </c>
      <c r="I84" s="17"/>
      <c r="J84" s="10"/>
      <c r="K84" s="10"/>
      <c r="L84" s="17"/>
      <c r="M84" s="17"/>
      <c r="N84" s="17"/>
      <c r="O84" s="20"/>
    </row>
    <row r="85" spans="1:15">
      <c r="A85" s="7"/>
      <c r="B85" s="8">
        <v>48</v>
      </c>
      <c r="C85" s="49" t="s">
        <v>264</v>
      </c>
      <c r="D85" s="8" t="s">
        <v>23</v>
      </c>
      <c r="E85" s="8" t="s">
        <v>265</v>
      </c>
      <c r="F85" s="10" t="s">
        <v>253</v>
      </c>
      <c r="G85" s="17">
        <v>7040341</v>
      </c>
      <c r="H85" s="17" t="s">
        <v>266</v>
      </c>
      <c r="I85" s="17">
        <v>1015</v>
      </c>
      <c r="J85" s="22" t="s">
        <v>267</v>
      </c>
      <c r="K85" s="17">
        <v>0.30599999999999999</v>
      </c>
      <c r="L85" s="17" t="s">
        <v>268</v>
      </c>
      <c r="M85" s="19">
        <v>2.86</v>
      </c>
      <c r="N85" s="19">
        <v>0.34</v>
      </c>
      <c r="O85" s="21"/>
    </row>
    <row r="86" spans="1:15">
      <c r="A86" s="7"/>
      <c r="B86" s="8"/>
      <c r="C86" s="8"/>
      <c r="D86" s="8"/>
      <c r="E86" s="8"/>
      <c r="F86" s="10"/>
      <c r="G86" s="17" t="s">
        <v>269</v>
      </c>
      <c r="H86" s="17" t="s">
        <v>270</v>
      </c>
      <c r="I86" s="12"/>
      <c r="J86" s="10"/>
      <c r="K86" s="10"/>
      <c r="L86" s="12"/>
      <c r="M86" s="10"/>
      <c r="N86" s="10"/>
      <c r="O86" s="21"/>
    </row>
    <row r="87" spans="1:15">
      <c r="A87" s="7"/>
      <c r="B87" s="8">
        <v>49</v>
      </c>
      <c r="C87" s="49" t="s">
        <v>271</v>
      </c>
      <c r="D87" s="8" t="s">
        <v>23</v>
      </c>
      <c r="E87" s="8" t="s">
        <v>265</v>
      </c>
      <c r="F87" s="10" t="s">
        <v>253</v>
      </c>
      <c r="G87" s="17">
        <v>7040468</v>
      </c>
      <c r="H87" s="17" t="s">
        <v>272</v>
      </c>
      <c r="I87" s="17">
        <v>1032</v>
      </c>
      <c r="J87" s="22" t="s">
        <v>273</v>
      </c>
      <c r="K87" s="17">
        <v>0.30599999999999999</v>
      </c>
      <c r="L87" s="17" t="s">
        <v>274</v>
      </c>
      <c r="M87" s="19">
        <v>3.13</v>
      </c>
      <c r="N87" s="19">
        <v>0.39</v>
      </c>
      <c r="O87" s="21"/>
    </row>
    <row r="88" spans="1:15">
      <c r="A88" s="7"/>
      <c r="B88" s="8"/>
      <c r="C88" s="49"/>
      <c r="D88" s="8"/>
      <c r="E88" s="8"/>
      <c r="F88" s="10"/>
      <c r="G88" s="17" t="s">
        <v>275</v>
      </c>
      <c r="H88" s="17" t="s">
        <v>276</v>
      </c>
      <c r="I88" s="12"/>
      <c r="J88" s="12"/>
      <c r="K88" s="12"/>
      <c r="L88" s="12"/>
      <c r="M88" s="12"/>
      <c r="N88" s="12"/>
      <c r="O88" s="21"/>
    </row>
    <row r="89" spans="1:15">
      <c r="A89" s="7"/>
      <c r="B89" s="8"/>
      <c r="C89" s="49"/>
      <c r="D89" s="54"/>
      <c r="E89" s="54"/>
      <c r="F89" s="17"/>
      <c r="G89" s="12"/>
      <c r="H89" s="12"/>
      <c r="I89" s="12"/>
      <c r="J89" s="12"/>
      <c r="K89" s="12"/>
      <c r="L89" s="12"/>
      <c r="M89" s="12"/>
      <c r="N89" s="12"/>
      <c r="O89" s="21"/>
    </row>
    <row r="90" spans="1:15" ht="26">
      <c r="A90" s="7">
        <v>9</v>
      </c>
      <c r="B90" s="8"/>
      <c r="C90" s="51" t="s">
        <v>277</v>
      </c>
      <c r="D90" s="51"/>
      <c r="E90" s="8"/>
      <c r="F90" s="10"/>
      <c r="G90" s="45" t="s">
        <v>278</v>
      </c>
      <c r="H90" s="45" t="s">
        <v>279</v>
      </c>
      <c r="I90" s="12"/>
      <c r="J90" s="10"/>
      <c r="K90" s="10"/>
      <c r="L90" s="12"/>
      <c r="M90" s="12"/>
      <c r="N90" s="12"/>
      <c r="O90" s="13">
        <f>+AVERAGE(M91:M97)</f>
        <v>10.7525</v>
      </c>
    </row>
    <row r="91" spans="1:15">
      <c r="A91" s="7"/>
      <c r="B91" s="8">
        <v>50</v>
      </c>
      <c r="C91" s="49" t="s">
        <v>280</v>
      </c>
      <c r="D91" s="8" t="s">
        <v>133</v>
      </c>
      <c r="E91" s="8" t="s">
        <v>120</v>
      </c>
      <c r="F91" s="10" t="s">
        <v>281</v>
      </c>
      <c r="G91" s="17">
        <v>6944570</v>
      </c>
      <c r="H91" s="17" t="s">
        <v>282</v>
      </c>
      <c r="I91" s="84">
        <v>1618</v>
      </c>
      <c r="J91" s="18" t="s">
        <v>283</v>
      </c>
      <c r="K91" s="12">
        <v>0.30299999999999999</v>
      </c>
      <c r="L91" s="17" t="s">
        <v>284</v>
      </c>
      <c r="M91" s="19">
        <v>10.06</v>
      </c>
      <c r="N91" s="19">
        <v>1.06</v>
      </c>
      <c r="O91" s="20"/>
    </row>
    <row r="92" spans="1:15">
      <c r="A92" s="7"/>
      <c r="B92" s="8"/>
      <c r="C92" s="8"/>
      <c r="D92" s="8"/>
      <c r="E92" s="8"/>
      <c r="F92" s="10"/>
      <c r="G92" s="17" t="s">
        <v>285</v>
      </c>
      <c r="H92" s="17" t="s">
        <v>286</v>
      </c>
      <c r="I92" s="84"/>
      <c r="J92" s="10"/>
      <c r="K92" s="10"/>
      <c r="L92" s="12"/>
      <c r="M92" s="10"/>
      <c r="N92" s="10"/>
      <c r="O92" s="21"/>
    </row>
    <row r="93" spans="1:15">
      <c r="A93" s="7"/>
      <c r="B93" s="8">
        <v>51</v>
      </c>
      <c r="C93" s="49" t="s">
        <v>287</v>
      </c>
      <c r="D93" s="8" t="s">
        <v>133</v>
      </c>
      <c r="E93" s="8" t="s">
        <v>120</v>
      </c>
      <c r="F93" s="10" t="s">
        <v>281</v>
      </c>
      <c r="G93" s="17">
        <v>6944570</v>
      </c>
      <c r="H93" s="17" t="s">
        <v>282</v>
      </c>
      <c r="I93" s="84">
        <v>1618</v>
      </c>
      <c r="J93" s="22" t="s">
        <v>288</v>
      </c>
      <c r="K93" s="17">
        <v>0.32500000000000001</v>
      </c>
      <c r="L93" s="17" t="s">
        <v>289</v>
      </c>
      <c r="M93" s="19">
        <v>11.52</v>
      </c>
      <c r="N93" s="19">
        <v>1.27</v>
      </c>
      <c r="O93" s="20"/>
    </row>
    <row r="94" spans="1:15">
      <c r="A94" s="7"/>
      <c r="B94" s="8"/>
      <c r="C94" s="8"/>
      <c r="D94" s="8"/>
      <c r="E94" s="8"/>
      <c r="F94" s="10"/>
      <c r="G94" s="17" t="s">
        <v>285</v>
      </c>
      <c r="H94" s="17" t="s">
        <v>286</v>
      </c>
      <c r="I94" s="84"/>
      <c r="J94" s="10"/>
      <c r="K94" s="10"/>
      <c r="L94" s="12"/>
      <c r="M94" s="10"/>
      <c r="N94" s="10"/>
      <c r="O94" s="21"/>
    </row>
    <row r="95" spans="1:15">
      <c r="A95" s="7"/>
      <c r="B95" s="8">
        <v>52</v>
      </c>
      <c r="C95" s="49" t="s">
        <v>290</v>
      </c>
      <c r="D95" s="8" t="s">
        <v>119</v>
      </c>
      <c r="E95" s="8" t="s">
        <v>120</v>
      </c>
      <c r="F95" s="10" t="s">
        <v>281</v>
      </c>
      <c r="G95" s="17">
        <v>6944570</v>
      </c>
      <c r="H95" s="17" t="s">
        <v>282</v>
      </c>
      <c r="I95" s="84">
        <v>1618</v>
      </c>
      <c r="J95" s="22" t="s">
        <v>291</v>
      </c>
      <c r="K95" s="17">
        <v>0.32500000000000001</v>
      </c>
      <c r="L95" s="17" t="s">
        <v>292</v>
      </c>
      <c r="M95" s="19">
        <v>12.18</v>
      </c>
      <c r="N95" s="19">
        <v>1.28</v>
      </c>
      <c r="O95" s="44">
        <v>10.8</v>
      </c>
    </row>
    <row r="96" spans="1:15">
      <c r="A96" s="7"/>
      <c r="B96" s="8"/>
      <c r="C96" s="8"/>
      <c r="D96" s="8"/>
      <c r="E96" s="8"/>
      <c r="F96" s="10"/>
      <c r="G96" s="17" t="s">
        <v>285</v>
      </c>
      <c r="H96" s="17" t="s">
        <v>286</v>
      </c>
      <c r="I96" s="84"/>
      <c r="J96" s="10"/>
      <c r="K96" s="10"/>
      <c r="L96" s="12"/>
      <c r="M96" s="10"/>
      <c r="N96" s="10"/>
      <c r="O96" s="21"/>
    </row>
    <row r="97" spans="1:15">
      <c r="A97" s="7"/>
      <c r="B97" s="8">
        <v>53</v>
      </c>
      <c r="C97" s="49" t="s">
        <v>293</v>
      </c>
      <c r="D97" s="8" t="s">
        <v>133</v>
      </c>
      <c r="E97" s="8" t="s">
        <v>120</v>
      </c>
      <c r="F97" s="10" t="s">
        <v>281</v>
      </c>
      <c r="G97" s="17">
        <v>6944570</v>
      </c>
      <c r="H97" s="17" t="s">
        <v>282</v>
      </c>
      <c r="I97" s="17">
        <v>1618</v>
      </c>
      <c r="J97" s="22" t="s">
        <v>294</v>
      </c>
      <c r="K97" s="17">
        <v>0.31</v>
      </c>
      <c r="L97" s="17" t="s">
        <v>147</v>
      </c>
      <c r="M97" s="19">
        <v>9.25</v>
      </c>
      <c r="N97" s="19">
        <v>0.97</v>
      </c>
      <c r="O97" s="20"/>
    </row>
    <row r="98" spans="1:15">
      <c r="A98" s="7"/>
      <c r="B98" s="8"/>
      <c r="C98" s="8"/>
      <c r="D98" s="8"/>
      <c r="E98" s="8"/>
      <c r="F98" s="10"/>
      <c r="G98" s="12"/>
      <c r="H98" s="12"/>
      <c r="I98" s="12"/>
      <c r="J98" s="10"/>
      <c r="K98" s="10"/>
      <c r="L98" s="12"/>
      <c r="M98" s="12"/>
      <c r="N98" s="12"/>
      <c r="O98" s="21"/>
    </row>
    <row r="99" spans="1:15" ht="26">
      <c r="A99" s="7">
        <v>10</v>
      </c>
      <c r="B99" s="8"/>
      <c r="C99" s="51" t="s">
        <v>295</v>
      </c>
      <c r="D99" s="51"/>
      <c r="E99" s="8"/>
      <c r="F99" s="10"/>
      <c r="G99" s="45" t="s">
        <v>296</v>
      </c>
      <c r="H99" s="45" t="s">
        <v>297</v>
      </c>
      <c r="I99" s="12"/>
      <c r="J99" s="10"/>
      <c r="K99" s="10"/>
      <c r="L99" s="12"/>
      <c r="M99" s="12"/>
      <c r="N99" s="12"/>
      <c r="O99" s="13">
        <f>+AVERAGE(M100:M111)</f>
        <v>11.173333333333334</v>
      </c>
    </row>
    <row r="100" spans="1:15">
      <c r="A100" s="7"/>
      <c r="B100" s="8">
        <v>54</v>
      </c>
      <c r="C100" s="49" t="s">
        <v>298</v>
      </c>
      <c r="D100" s="8" t="s">
        <v>133</v>
      </c>
      <c r="E100" s="8" t="s">
        <v>120</v>
      </c>
      <c r="F100" s="10" t="s">
        <v>299</v>
      </c>
      <c r="G100" s="17">
        <v>6950943</v>
      </c>
      <c r="H100" s="17" t="s">
        <v>300</v>
      </c>
      <c r="I100" s="84">
        <v>1441</v>
      </c>
      <c r="J100" s="22" t="s">
        <v>301</v>
      </c>
      <c r="K100" s="17">
        <v>0.315</v>
      </c>
      <c r="L100" s="17" t="s">
        <v>302</v>
      </c>
      <c r="M100" s="19">
        <v>10.23</v>
      </c>
      <c r="N100" s="19">
        <v>1.1100000000000001</v>
      </c>
      <c r="O100" s="20"/>
    </row>
    <row r="101" spans="1:15">
      <c r="A101" s="7"/>
      <c r="B101" s="8"/>
      <c r="C101" s="8"/>
      <c r="D101" s="8"/>
      <c r="E101" s="8"/>
      <c r="F101" s="10"/>
      <c r="G101" s="17" t="s">
        <v>303</v>
      </c>
      <c r="H101" s="17" t="s">
        <v>304</v>
      </c>
      <c r="I101" s="84"/>
      <c r="J101" s="10"/>
      <c r="K101" s="10"/>
      <c r="L101" s="12"/>
      <c r="M101" s="10"/>
      <c r="N101" s="10"/>
      <c r="O101" s="21"/>
    </row>
    <row r="102" spans="1:15">
      <c r="A102" s="7"/>
      <c r="B102" s="8">
        <v>55</v>
      </c>
      <c r="C102" s="49" t="s">
        <v>305</v>
      </c>
      <c r="D102" s="8" t="s">
        <v>119</v>
      </c>
      <c r="E102" s="8" t="s">
        <v>120</v>
      </c>
      <c r="F102" s="10" t="s">
        <v>299</v>
      </c>
      <c r="G102" s="17">
        <v>6950970</v>
      </c>
      <c r="H102" s="17" t="s">
        <v>306</v>
      </c>
      <c r="I102" s="84">
        <v>1430</v>
      </c>
      <c r="J102" s="22" t="s">
        <v>307</v>
      </c>
      <c r="K102" s="17">
        <v>0.308</v>
      </c>
      <c r="L102" s="17" t="s">
        <v>308</v>
      </c>
      <c r="M102" s="19">
        <v>7.97</v>
      </c>
      <c r="N102" s="19">
        <v>0.84</v>
      </c>
      <c r="O102" s="20"/>
    </row>
    <row r="103" spans="1:15">
      <c r="A103" s="7"/>
      <c r="B103" s="8"/>
      <c r="C103" s="8"/>
      <c r="D103" s="8"/>
      <c r="E103" s="8"/>
      <c r="F103" s="10"/>
      <c r="G103" s="17" t="s">
        <v>309</v>
      </c>
      <c r="H103" s="17" t="s">
        <v>310</v>
      </c>
      <c r="I103" s="84"/>
      <c r="J103" s="10"/>
      <c r="K103" s="10"/>
      <c r="L103" s="12"/>
      <c r="M103" s="10"/>
      <c r="N103" s="10"/>
      <c r="O103" s="21"/>
    </row>
    <row r="104" spans="1:15">
      <c r="A104" s="7"/>
      <c r="B104" s="8">
        <v>56</v>
      </c>
      <c r="C104" s="49" t="s">
        <v>311</v>
      </c>
      <c r="D104" s="8" t="s">
        <v>133</v>
      </c>
      <c r="E104" s="8" t="s">
        <v>120</v>
      </c>
      <c r="F104" s="10" t="s">
        <v>299</v>
      </c>
      <c r="G104" s="17">
        <v>6950922</v>
      </c>
      <c r="H104" s="17" t="s">
        <v>312</v>
      </c>
      <c r="I104" s="84">
        <v>1424</v>
      </c>
      <c r="J104" s="22" t="s">
        <v>313</v>
      </c>
      <c r="K104" s="17">
        <v>0.315</v>
      </c>
      <c r="L104" s="17" t="s">
        <v>314</v>
      </c>
      <c r="M104" s="19">
        <v>14.09</v>
      </c>
      <c r="N104" s="19">
        <v>1.49</v>
      </c>
      <c r="O104" s="20"/>
    </row>
    <row r="105" spans="1:15">
      <c r="A105" s="7"/>
      <c r="B105" s="8"/>
      <c r="C105" s="8"/>
      <c r="D105" s="8"/>
      <c r="E105" s="8"/>
      <c r="F105" s="10"/>
      <c r="G105" s="17" t="s">
        <v>315</v>
      </c>
      <c r="H105" s="17" t="s">
        <v>316</v>
      </c>
      <c r="I105" s="84"/>
      <c r="J105" s="17"/>
      <c r="K105" s="17"/>
      <c r="L105" s="12"/>
      <c r="M105" s="10"/>
      <c r="N105" s="10"/>
      <c r="O105" s="21"/>
    </row>
    <row r="106" spans="1:15">
      <c r="A106" s="7"/>
      <c r="B106" s="8">
        <v>57</v>
      </c>
      <c r="C106" s="49" t="s">
        <v>317</v>
      </c>
      <c r="D106" s="8" t="s">
        <v>119</v>
      </c>
      <c r="E106" s="8" t="s">
        <v>120</v>
      </c>
      <c r="F106" s="10" t="s">
        <v>299</v>
      </c>
      <c r="G106" s="17">
        <v>6950943</v>
      </c>
      <c r="H106" s="17" t="s">
        <v>300</v>
      </c>
      <c r="I106" s="84">
        <v>1441</v>
      </c>
      <c r="J106" s="22" t="s">
        <v>198</v>
      </c>
      <c r="K106" s="17">
        <v>0.29599999999999999</v>
      </c>
      <c r="L106" s="17" t="s">
        <v>318</v>
      </c>
      <c r="M106" s="19">
        <v>12.27</v>
      </c>
      <c r="N106" s="19">
        <v>1.3</v>
      </c>
      <c r="O106" s="20"/>
    </row>
    <row r="107" spans="1:15">
      <c r="A107" s="7"/>
      <c r="B107" s="8"/>
      <c r="C107" s="8"/>
      <c r="D107" s="8"/>
      <c r="E107" s="8"/>
      <c r="F107" s="10"/>
      <c r="G107" s="17" t="s">
        <v>303</v>
      </c>
      <c r="H107" s="17" t="s">
        <v>304</v>
      </c>
      <c r="I107" s="84"/>
      <c r="J107" s="17"/>
      <c r="K107" s="17"/>
      <c r="L107" s="12"/>
      <c r="M107" s="12"/>
      <c r="N107" s="12"/>
      <c r="O107" s="21"/>
    </row>
    <row r="108" spans="1:15">
      <c r="A108" s="7"/>
      <c r="B108" s="8">
        <v>58</v>
      </c>
      <c r="C108" s="49" t="s">
        <v>319</v>
      </c>
      <c r="D108" s="8" t="s">
        <v>133</v>
      </c>
      <c r="E108" s="8" t="s">
        <v>120</v>
      </c>
      <c r="F108" s="10" t="s">
        <v>299</v>
      </c>
      <c r="G108" s="17">
        <v>6950943</v>
      </c>
      <c r="H108" s="17" t="s">
        <v>300</v>
      </c>
      <c r="I108" s="84">
        <v>1441</v>
      </c>
      <c r="J108" s="22" t="s">
        <v>320</v>
      </c>
      <c r="K108" s="17">
        <v>0.308</v>
      </c>
      <c r="L108" s="17" t="s">
        <v>321</v>
      </c>
      <c r="M108" s="19">
        <v>10.98</v>
      </c>
      <c r="N108" s="19">
        <v>1.89</v>
      </c>
      <c r="O108" s="21"/>
    </row>
    <row r="109" spans="1:15">
      <c r="A109" s="7"/>
      <c r="B109" s="8"/>
      <c r="C109" s="8"/>
      <c r="D109" s="8"/>
      <c r="E109" s="8"/>
      <c r="F109" s="10"/>
      <c r="G109" s="17" t="s">
        <v>303</v>
      </c>
      <c r="H109" s="17" t="s">
        <v>304</v>
      </c>
      <c r="I109" s="84"/>
      <c r="J109" s="10"/>
      <c r="K109" s="10"/>
      <c r="L109" s="12"/>
      <c r="M109" s="10"/>
      <c r="N109" s="10"/>
      <c r="O109" s="21"/>
    </row>
    <row r="110" spans="1:15">
      <c r="A110" s="7"/>
      <c r="B110" s="8">
        <v>59</v>
      </c>
      <c r="C110" s="49" t="s">
        <v>322</v>
      </c>
      <c r="D110" s="8" t="s">
        <v>119</v>
      </c>
      <c r="E110" s="8" t="s">
        <v>120</v>
      </c>
      <c r="F110" s="10" t="s">
        <v>299</v>
      </c>
      <c r="G110" s="17">
        <v>6950970</v>
      </c>
      <c r="H110" s="17" t="s">
        <v>306</v>
      </c>
      <c r="I110" s="84">
        <v>1430</v>
      </c>
      <c r="J110" s="22" t="s">
        <v>323</v>
      </c>
      <c r="K110" s="17">
        <v>0.30599999999999999</v>
      </c>
      <c r="L110" s="17" t="s">
        <v>324</v>
      </c>
      <c r="M110" s="19">
        <v>11.5</v>
      </c>
      <c r="N110" s="19">
        <v>1.25</v>
      </c>
      <c r="O110" s="21"/>
    </row>
    <row r="111" spans="1:15">
      <c r="A111" s="7"/>
      <c r="B111" s="8"/>
      <c r="C111" s="8"/>
      <c r="D111" s="8"/>
      <c r="E111" s="8"/>
      <c r="F111" s="10"/>
      <c r="G111" s="17" t="s">
        <v>309</v>
      </c>
      <c r="H111" s="17" t="s">
        <v>310</v>
      </c>
      <c r="I111" s="84"/>
      <c r="J111" s="17"/>
      <c r="K111" s="17"/>
      <c r="L111" s="12"/>
      <c r="M111" s="12"/>
      <c r="N111" s="12"/>
      <c r="O111" s="21"/>
    </row>
    <row r="112" spans="1:15">
      <c r="A112" s="7"/>
      <c r="B112" s="8"/>
      <c r="C112" s="8"/>
      <c r="D112" s="8"/>
      <c r="E112" s="8"/>
      <c r="F112" s="10"/>
      <c r="G112" s="12"/>
      <c r="H112" s="12"/>
      <c r="I112" s="12"/>
      <c r="J112" s="12"/>
      <c r="K112" s="12"/>
      <c r="L112" s="12"/>
      <c r="M112" s="12"/>
      <c r="N112" s="12"/>
      <c r="O112" s="21"/>
    </row>
    <row r="113" spans="1:15" ht="26">
      <c r="A113" s="7">
        <v>11</v>
      </c>
      <c r="B113" s="8"/>
      <c r="C113" s="9" t="s">
        <v>325</v>
      </c>
      <c r="D113" s="8"/>
      <c r="E113" s="8"/>
      <c r="F113" s="10"/>
      <c r="G113" s="45" t="s">
        <v>326</v>
      </c>
      <c r="H113" s="45" t="s">
        <v>327</v>
      </c>
      <c r="I113" s="12"/>
      <c r="J113" s="12"/>
      <c r="K113" s="12"/>
      <c r="L113" s="12"/>
      <c r="M113" s="12"/>
      <c r="N113" s="12"/>
      <c r="O113" s="13">
        <f>+AVERAGE(M114:M124)</f>
        <v>12.978333333333333</v>
      </c>
    </row>
    <row r="114" spans="1:15">
      <c r="A114" s="7"/>
      <c r="B114" s="8">
        <v>60</v>
      </c>
      <c r="C114" s="49" t="s">
        <v>328</v>
      </c>
      <c r="D114" s="8" t="s">
        <v>23</v>
      </c>
      <c r="E114" s="8" t="s">
        <v>329</v>
      </c>
      <c r="F114" s="10" t="s">
        <v>330</v>
      </c>
      <c r="G114" s="17">
        <v>7042270</v>
      </c>
      <c r="H114" s="17" t="s">
        <v>331</v>
      </c>
      <c r="I114" s="84">
        <v>1423</v>
      </c>
      <c r="J114" s="22" t="s">
        <v>332</v>
      </c>
      <c r="K114" s="17">
        <v>0.29199999999999998</v>
      </c>
      <c r="L114" s="17" t="s">
        <v>333</v>
      </c>
      <c r="M114" s="19">
        <v>15.6</v>
      </c>
      <c r="N114" s="19">
        <v>1.64</v>
      </c>
      <c r="O114" s="20"/>
    </row>
    <row r="115" spans="1:15">
      <c r="A115" s="7"/>
      <c r="B115" s="8"/>
      <c r="C115" s="8"/>
      <c r="D115" s="8"/>
      <c r="E115" s="8"/>
      <c r="F115" s="10"/>
      <c r="G115" s="17" t="s">
        <v>334</v>
      </c>
      <c r="H115" s="17" t="s">
        <v>335</v>
      </c>
      <c r="I115" s="84"/>
      <c r="J115" s="10"/>
      <c r="K115" s="10"/>
      <c r="L115" s="12"/>
      <c r="M115" s="10"/>
      <c r="N115" s="10"/>
      <c r="O115" s="21"/>
    </row>
    <row r="116" spans="1:15">
      <c r="A116" s="7"/>
      <c r="B116" s="8">
        <v>61</v>
      </c>
      <c r="C116" s="49" t="s">
        <v>336</v>
      </c>
      <c r="D116" s="8" t="s">
        <v>23</v>
      </c>
      <c r="E116" s="8" t="s">
        <v>329</v>
      </c>
      <c r="F116" s="10" t="s">
        <v>330</v>
      </c>
      <c r="G116" s="17">
        <v>7042344</v>
      </c>
      <c r="H116" s="17" t="s">
        <v>337</v>
      </c>
      <c r="I116" s="84">
        <v>1434</v>
      </c>
      <c r="J116" s="18" t="s">
        <v>338</v>
      </c>
      <c r="K116" s="12">
        <v>0.29899999999999999</v>
      </c>
      <c r="L116" s="17" t="s">
        <v>101</v>
      </c>
      <c r="M116" s="19">
        <v>13.02</v>
      </c>
      <c r="N116" s="19">
        <v>1.38</v>
      </c>
      <c r="O116" s="20"/>
    </row>
    <row r="117" spans="1:15">
      <c r="A117" s="7"/>
      <c r="B117" s="8"/>
      <c r="C117" s="8"/>
      <c r="D117" s="8"/>
      <c r="E117" s="8"/>
      <c r="F117" s="10"/>
      <c r="G117" s="17" t="s">
        <v>339</v>
      </c>
      <c r="H117" s="17" t="s">
        <v>340</v>
      </c>
      <c r="I117" s="84"/>
      <c r="J117" s="10"/>
      <c r="K117" s="10"/>
      <c r="L117" s="12"/>
      <c r="M117" s="12"/>
      <c r="N117" s="12"/>
      <c r="O117" s="21"/>
    </row>
    <row r="118" spans="1:15">
      <c r="A118" s="7"/>
      <c r="B118" s="8">
        <v>62</v>
      </c>
      <c r="C118" s="49" t="s">
        <v>341</v>
      </c>
      <c r="D118" s="8" t="s">
        <v>23</v>
      </c>
      <c r="E118" s="8" t="s">
        <v>329</v>
      </c>
      <c r="F118" s="10" t="s">
        <v>330</v>
      </c>
      <c r="G118" s="17">
        <v>7042276</v>
      </c>
      <c r="H118" s="17" t="s">
        <v>342</v>
      </c>
      <c r="I118" s="84">
        <v>1429</v>
      </c>
      <c r="J118" s="22" t="s">
        <v>343</v>
      </c>
      <c r="K118" s="17">
        <v>0.29599999999999999</v>
      </c>
      <c r="L118" s="30" t="s">
        <v>344</v>
      </c>
      <c r="M118" s="19">
        <v>11.05</v>
      </c>
      <c r="N118" s="19">
        <v>1.19</v>
      </c>
      <c r="O118" s="47"/>
    </row>
    <row r="119" spans="1:15">
      <c r="A119" s="7"/>
      <c r="B119" s="8"/>
      <c r="C119" s="8"/>
      <c r="D119" s="8"/>
      <c r="E119" s="8"/>
      <c r="F119" s="10"/>
      <c r="G119" s="17" t="s">
        <v>345</v>
      </c>
      <c r="H119" s="17" t="s">
        <v>346</v>
      </c>
      <c r="I119" s="84"/>
      <c r="J119" s="10"/>
      <c r="K119" s="10"/>
      <c r="L119" s="12"/>
      <c r="M119" s="12"/>
      <c r="N119" s="12"/>
      <c r="O119" s="21"/>
    </row>
    <row r="120" spans="1:15">
      <c r="A120" s="7"/>
      <c r="B120" s="8">
        <v>63</v>
      </c>
      <c r="C120" s="49" t="s">
        <v>347</v>
      </c>
      <c r="D120" s="8" t="s">
        <v>119</v>
      </c>
      <c r="E120" s="8" t="s">
        <v>329</v>
      </c>
      <c r="F120" s="10" t="s">
        <v>330</v>
      </c>
      <c r="G120" s="17">
        <v>7042374</v>
      </c>
      <c r="H120" s="17" t="s">
        <v>348</v>
      </c>
      <c r="I120" s="84">
        <v>1452</v>
      </c>
      <c r="J120" s="22" t="s">
        <v>349</v>
      </c>
      <c r="K120" s="17">
        <v>0.317</v>
      </c>
      <c r="L120" s="30" t="s">
        <v>350</v>
      </c>
      <c r="M120" s="40">
        <v>9.61</v>
      </c>
      <c r="N120" s="40">
        <v>1.02</v>
      </c>
      <c r="O120" s="47"/>
    </row>
    <row r="121" spans="1:15">
      <c r="A121" s="7"/>
      <c r="B121" s="8"/>
      <c r="C121" s="8"/>
      <c r="D121" s="8"/>
      <c r="E121" s="8"/>
      <c r="F121" s="10"/>
      <c r="G121" s="17" t="s">
        <v>351</v>
      </c>
      <c r="H121" s="17" t="s">
        <v>352</v>
      </c>
      <c r="I121" s="84"/>
      <c r="J121" s="10"/>
      <c r="K121" s="10"/>
      <c r="L121" s="12"/>
      <c r="M121" s="12"/>
      <c r="N121" s="12"/>
      <c r="O121" s="21"/>
    </row>
    <row r="122" spans="1:15">
      <c r="A122" s="7"/>
      <c r="B122" s="8">
        <v>64</v>
      </c>
      <c r="C122" s="49" t="s">
        <v>353</v>
      </c>
      <c r="D122" s="8" t="s">
        <v>23</v>
      </c>
      <c r="E122" s="8" t="s">
        <v>329</v>
      </c>
      <c r="F122" s="29" t="s">
        <v>330</v>
      </c>
      <c r="G122" s="25">
        <v>7042335</v>
      </c>
      <c r="H122" s="25" t="s">
        <v>354</v>
      </c>
      <c r="I122" s="85">
        <v>1434</v>
      </c>
      <c r="J122" s="33" t="s">
        <v>355</v>
      </c>
      <c r="K122" s="35">
        <v>0.248864</v>
      </c>
      <c r="L122" s="36" t="s">
        <v>356</v>
      </c>
      <c r="M122" s="27">
        <v>13.77</v>
      </c>
      <c r="N122" s="27">
        <v>1.49</v>
      </c>
      <c r="O122" s="28"/>
    </row>
    <row r="123" spans="1:15">
      <c r="A123" s="7"/>
      <c r="B123" s="8"/>
      <c r="C123" s="8"/>
      <c r="D123" s="8"/>
      <c r="E123" s="8"/>
      <c r="F123" s="29"/>
      <c r="G123" s="25" t="s">
        <v>357</v>
      </c>
      <c r="H123" s="25" t="s">
        <v>358</v>
      </c>
      <c r="I123" s="85"/>
      <c r="J123" s="29"/>
      <c r="K123" s="29"/>
      <c r="L123" s="27"/>
      <c r="M123" s="27"/>
      <c r="N123" s="27"/>
      <c r="O123" s="28"/>
    </row>
    <row r="124" spans="1:15">
      <c r="A124" s="7"/>
      <c r="B124" s="8">
        <v>65</v>
      </c>
      <c r="C124" s="49" t="s">
        <v>359</v>
      </c>
      <c r="D124" s="8" t="s">
        <v>23</v>
      </c>
      <c r="E124" s="8" t="s">
        <v>329</v>
      </c>
      <c r="F124" s="29" t="s">
        <v>330</v>
      </c>
      <c r="G124" s="25">
        <v>7042265</v>
      </c>
      <c r="H124" s="25" t="s">
        <v>360</v>
      </c>
      <c r="I124" s="85">
        <v>1421</v>
      </c>
      <c r="J124" s="23" t="s">
        <v>361</v>
      </c>
      <c r="K124" s="26">
        <v>0.26583199999999996</v>
      </c>
      <c r="L124" s="36" t="s">
        <v>362</v>
      </c>
      <c r="M124" s="27">
        <v>14.82</v>
      </c>
      <c r="N124" s="27">
        <v>1.6</v>
      </c>
      <c r="O124" s="28"/>
    </row>
    <row r="125" spans="1:15">
      <c r="A125" s="7"/>
      <c r="B125" s="8"/>
      <c r="C125" s="8"/>
      <c r="D125" s="8"/>
      <c r="E125" s="8"/>
      <c r="F125" s="29"/>
      <c r="G125" s="25" t="s">
        <v>363</v>
      </c>
      <c r="H125" s="25" t="s">
        <v>364</v>
      </c>
      <c r="I125" s="85"/>
      <c r="J125" s="29"/>
      <c r="K125" s="29"/>
      <c r="L125" s="27"/>
      <c r="M125" s="27"/>
      <c r="N125" s="27"/>
      <c r="O125" s="28"/>
    </row>
    <row r="126" spans="1:15">
      <c r="A126" s="7"/>
      <c r="B126" s="8"/>
      <c r="C126" s="8"/>
      <c r="D126" s="8"/>
      <c r="E126" s="8"/>
      <c r="F126" s="10"/>
      <c r="G126" s="12"/>
      <c r="H126" s="12"/>
      <c r="I126" s="12"/>
      <c r="J126" s="12"/>
      <c r="K126" s="12"/>
      <c r="L126" s="12"/>
      <c r="M126" s="12"/>
      <c r="N126" s="12"/>
      <c r="O126" s="21"/>
    </row>
    <row r="127" spans="1:15" ht="26">
      <c r="A127" s="7">
        <v>12</v>
      </c>
      <c r="B127" s="8"/>
      <c r="C127" s="9" t="s">
        <v>365</v>
      </c>
      <c r="D127" s="8"/>
      <c r="E127" s="8"/>
      <c r="F127" s="10"/>
      <c r="G127" s="45" t="s">
        <v>366</v>
      </c>
      <c r="H127" s="45" t="s">
        <v>367</v>
      </c>
      <c r="I127" s="12"/>
      <c r="J127" s="12"/>
      <c r="K127" s="12"/>
      <c r="L127" s="12"/>
      <c r="M127" s="12"/>
      <c r="N127" s="12"/>
      <c r="O127" s="13">
        <f>+AVERAGE(M128:M132)</f>
        <v>14.196666666666665</v>
      </c>
    </row>
    <row r="128" spans="1:15">
      <c r="A128" s="7"/>
      <c r="B128" s="8">
        <v>66</v>
      </c>
      <c r="C128" s="8" t="s">
        <v>368</v>
      </c>
      <c r="D128" s="8" t="s">
        <v>119</v>
      </c>
      <c r="E128" s="8" t="s">
        <v>120</v>
      </c>
      <c r="F128" s="10" t="s">
        <v>369</v>
      </c>
      <c r="G128" s="17">
        <v>7038567</v>
      </c>
      <c r="H128" s="17" t="s">
        <v>370</v>
      </c>
      <c r="I128" s="84">
        <v>1123</v>
      </c>
      <c r="J128" s="18" t="s">
        <v>371</v>
      </c>
      <c r="K128" s="12">
        <v>0.29699999999999999</v>
      </c>
      <c r="L128" s="12" t="s">
        <v>372</v>
      </c>
      <c r="M128" s="19">
        <v>13.42</v>
      </c>
      <c r="N128" s="19">
        <v>1.41</v>
      </c>
      <c r="O128" s="21"/>
    </row>
    <row r="129" spans="1:15">
      <c r="A129" s="7"/>
      <c r="B129" s="8"/>
      <c r="C129" s="8"/>
      <c r="D129" s="8"/>
      <c r="E129" s="8"/>
      <c r="F129" s="10"/>
      <c r="G129" s="17" t="s">
        <v>373</v>
      </c>
      <c r="H129" s="17" t="s">
        <v>374</v>
      </c>
      <c r="I129" s="84"/>
      <c r="J129" s="10"/>
      <c r="K129" s="10"/>
      <c r="L129" s="12"/>
      <c r="M129" s="12"/>
      <c r="N129" s="12"/>
      <c r="O129" s="21"/>
    </row>
    <row r="130" spans="1:15">
      <c r="A130" s="7"/>
      <c r="B130" s="8">
        <v>67</v>
      </c>
      <c r="C130" s="8" t="s">
        <v>375</v>
      </c>
      <c r="D130" s="8" t="s">
        <v>23</v>
      </c>
      <c r="E130" s="8" t="s">
        <v>120</v>
      </c>
      <c r="F130" s="10" t="s">
        <v>369</v>
      </c>
      <c r="G130" s="17">
        <v>7038733</v>
      </c>
      <c r="H130" s="17" t="s">
        <v>376</v>
      </c>
      <c r="I130" s="84">
        <v>1119</v>
      </c>
      <c r="J130" s="23" t="s">
        <v>113</v>
      </c>
      <c r="K130" s="25">
        <v>0.317</v>
      </c>
      <c r="L130" s="30" t="s">
        <v>377</v>
      </c>
      <c r="M130" s="19">
        <v>15.98</v>
      </c>
      <c r="N130" s="19">
        <v>1.71</v>
      </c>
      <c r="O130" s="47"/>
    </row>
    <row r="131" spans="1:15">
      <c r="A131" s="7"/>
      <c r="B131" s="8"/>
      <c r="C131" s="8"/>
      <c r="D131" s="8"/>
      <c r="E131" s="8"/>
      <c r="F131" s="10"/>
      <c r="G131" s="17" t="s">
        <v>378</v>
      </c>
      <c r="H131" s="17" t="s">
        <v>379</v>
      </c>
      <c r="I131" s="84"/>
      <c r="J131" s="10"/>
      <c r="K131" s="10"/>
      <c r="L131" s="12"/>
      <c r="M131" s="12"/>
      <c r="N131" s="12"/>
      <c r="O131" s="21"/>
    </row>
    <row r="132" spans="1:15">
      <c r="A132" s="7"/>
      <c r="B132" s="8">
        <v>68</v>
      </c>
      <c r="C132" s="8" t="s">
        <v>380</v>
      </c>
      <c r="D132" s="8" t="s">
        <v>133</v>
      </c>
      <c r="E132" s="8" t="s">
        <v>120</v>
      </c>
      <c r="F132" s="10" t="s">
        <v>369</v>
      </c>
      <c r="G132" s="17">
        <v>7038733</v>
      </c>
      <c r="H132" s="17" t="s">
        <v>376</v>
      </c>
      <c r="I132" s="84">
        <v>1119</v>
      </c>
      <c r="J132" s="23" t="s">
        <v>381</v>
      </c>
      <c r="K132" s="25">
        <v>0.30599999999999999</v>
      </c>
      <c r="L132" s="30" t="s">
        <v>382</v>
      </c>
      <c r="M132" s="40">
        <v>13.19</v>
      </c>
      <c r="N132" s="40">
        <v>1.4</v>
      </c>
      <c r="O132" s="47"/>
    </row>
    <row r="133" spans="1:15">
      <c r="A133" s="7"/>
      <c r="B133" s="8"/>
      <c r="C133" s="8"/>
      <c r="D133" s="8"/>
      <c r="E133" s="8"/>
      <c r="F133" s="10"/>
      <c r="G133" s="17" t="s">
        <v>378</v>
      </c>
      <c r="H133" s="17" t="s">
        <v>379</v>
      </c>
      <c r="I133" s="84"/>
      <c r="J133" s="17"/>
      <c r="K133" s="17"/>
      <c r="L133" s="12"/>
      <c r="M133" s="12"/>
      <c r="N133" s="12"/>
      <c r="O133" s="21"/>
    </row>
    <row r="134" spans="1:15">
      <c r="A134" s="7"/>
      <c r="B134" s="8"/>
      <c r="C134" s="8"/>
      <c r="D134" s="8"/>
      <c r="E134" s="8"/>
      <c r="F134" s="10"/>
      <c r="G134" s="12"/>
      <c r="H134" s="12"/>
      <c r="I134" s="12"/>
      <c r="J134" s="12"/>
      <c r="K134" s="12"/>
      <c r="L134" s="12"/>
      <c r="M134" s="12"/>
      <c r="N134" s="12"/>
      <c r="O134" s="21"/>
    </row>
    <row r="135" spans="1:15" ht="26">
      <c r="A135" s="7">
        <v>13</v>
      </c>
      <c r="B135" s="8"/>
      <c r="C135" s="9" t="s">
        <v>383</v>
      </c>
      <c r="D135" s="8"/>
      <c r="E135" s="8"/>
      <c r="F135" s="10"/>
      <c r="G135" s="52" t="s">
        <v>384</v>
      </c>
      <c r="H135" s="52" t="s">
        <v>385</v>
      </c>
      <c r="I135" s="12"/>
      <c r="J135" s="10"/>
      <c r="K135" s="10"/>
      <c r="L135" s="12"/>
      <c r="M135" s="12"/>
      <c r="N135" s="12"/>
      <c r="O135" s="13">
        <f>+AVERAGE(M136:M142,M146)</f>
        <v>3.1539999999999999</v>
      </c>
    </row>
    <row r="136" spans="1:15">
      <c r="A136" s="7"/>
      <c r="B136" s="8">
        <v>69</v>
      </c>
      <c r="C136" s="8" t="s">
        <v>386</v>
      </c>
      <c r="D136" s="8" t="s">
        <v>23</v>
      </c>
      <c r="E136" s="8" t="s">
        <v>329</v>
      </c>
      <c r="F136" s="56" t="s">
        <v>387</v>
      </c>
      <c r="G136" s="25">
        <v>7044222</v>
      </c>
      <c r="H136" s="25" t="s">
        <v>388</v>
      </c>
      <c r="I136" s="85">
        <v>1425</v>
      </c>
      <c r="J136" s="33" t="s">
        <v>389</v>
      </c>
      <c r="K136" s="35">
        <v>0.24038000000000004</v>
      </c>
      <c r="L136" s="36" t="s">
        <v>390</v>
      </c>
      <c r="M136" s="27">
        <v>3.17</v>
      </c>
      <c r="N136" s="27">
        <v>0.39</v>
      </c>
      <c r="O136" s="28"/>
    </row>
    <row r="137" spans="1:15">
      <c r="A137" s="7"/>
      <c r="B137" s="8"/>
      <c r="C137" s="8"/>
      <c r="D137" s="8"/>
      <c r="E137" s="8"/>
      <c r="F137" s="29"/>
      <c r="G137" s="25" t="s">
        <v>391</v>
      </c>
      <c r="H137" s="25" t="s">
        <v>392</v>
      </c>
      <c r="I137" s="85"/>
      <c r="J137" s="27"/>
      <c r="K137" s="35"/>
      <c r="L137" s="27"/>
      <c r="M137" s="27"/>
      <c r="N137" s="27"/>
      <c r="O137" s="28"/>
    </row>
    <row r="138" spans="1:15">
      <c r="A138" s="7"/>
      <c r="B138" s="8">
        <v>70</v>
      </c>
      <c r="C138" s="8" t="s">
        <v>393</v>
      </c>
      <c r="D138" s="8" t="s">
        <v>23</v>
      </c>
      <c r="E138" s="8" t="s">
        <v>329</v>
      </c>
      <c r="F138" s="56" t="s">
        <v>387</v>
      </c>
      <c r="G138" s="25">
        <v>7044218</v>
      </c>
      <c r="H138" s="25" t="s">
        <v>394</v>
      </c>
      <c r="I138" s="85">
        <v>1432</v>
      </c>
      <c r="J138" s="23" t="s">
        <v>395</v>
      </c>
      <c r="K138" s="26">
        <v>0.31249399999999999</v>
      </c>
      <c r="L138" s="36" t="s">
        <v>396</v>
      </c>
      <c r="M138" s="27">
        <v>4.2699999999999996</v>
      </c>
      <c r="N138" s="27">
        <v>0.52</v>
      </c>
      <c r="O138" s="28"/>
    </row>
    <row r="139" spans="1:15">
      <c r="A139" s="7"/>
      <c r="B139" s="8"/>
      <c r="C139" s="8"/>
      <c r="D139" s="8"/>
      <c r="E139" s="8"/>
      <c r="F139" s="29"/>
      <c r="G139" s="25" t="s">
        <v>397</v>
      </c>
      <c r="H139" s="25" t="s">
        <v>398</v>
      </c>
      <c r="I139" s="85"/>
      <c r="J139" s="27"/>
      <c r="K139" s="35"/>
      <c r="L139" s="27"/>
      <c r="M139" s="27"/>
      <c r="N139" s="27"/>
      <c r="O139" s="28"/>
    </row>
    <row r="140" spans="1:15">
      <c r="A140" s="7"/>
      <c r="B140" s="8">
        <v>71</v>
      </c>
      <c r="C140" s="8" t="s">
        <v>399</v>
      </c>
      <c r="D140" s="8" t="s">
        <v>23</v>
      </c>
      <c r="E140" s="8" t="s">
        <v>400</v>
      </c>
      <c r="F140" s="56" t="s">
        <v>387</v>
      </c>
      <c r="G140" s="25">
        <v>7044421</v>
      </c>
      <c r="H140" s="25" t="s">
        <v>401</v>
      </c>
      <c r="I140" s="85">
        <v>1463</v>
      </c>
      <c r="J140" s="33" t="s">
        <v>402</v>
      </c>
      <c r="K140" s="35">
        <v>0.23189600000000002</v>
      </c>
      <c r="L140" s="36" t="s">
        <v>403</v>
      </c>
      <c r="M140" s="27">
        <v>1.99</v>
      </c>
      <c r="N140" s="27">
        <v>0.24</v>
      </c>
      <c r="O140" s="28"/>
    </row>
    <row r="141" spans="1:15">
      <c r="A141" s="7"/>
      <c r="B141" s="8"/>
      <c r="C141" s="8"/>
      <c r="D141" s="8"/>
      <c r="E141" s="8"/>
      <c r="F141" s="29"/>
      <c r="G141" s="25" t="s">
        <v>404</v>
      </c>
      <c r="H141" s="25" t="s">
        <v>405</v>
      </c>
      <c r="I141" s="85"/>
      <c r="J141" s="27"/>
      <c r="K141" s="35"/>
      <c r="L141" s="27"/>
      <c r="M141" s="27"/>
      <c r="N141" s="27"/>
      <c r="O141" s="28"/>
    </row>
    <row r="142" spans="1:15">
      <c r="A142" s="7"/>
      <c r="B142" s="8">
        <v>72</v>
      </c>
      <c r="C142" s="8" t="s">
        <v>406</v>
      </c>
      <c r="D142" s="8" t="s">
        <v>23</v>
      </c>
      <c r="E142" s="8" t="s">
        <v>400</v>
      </c>
      <c r="F142" s="56" t="s">
        <v>387</v>
      </c>
      <c r="G142" s="25">
        <v>7044368</v>
      </c>
      <c r="H142" s="25" t="s">
        <v>407</v>
      </c>
      <c r="I142" s="85">
        <v>1455</v>
      </c>
      <c r="J142" s="23" t="s">
        <v>408</v>
      </c>
      <c r="K142" s="26">
        <v>0.29976800000000003</v>
      </c>
      <c r="L142" s="36" t="s">
        <v>409</v>
      </c>
      <c r="M142" s="27">
        <v>3.33</v>
      </c>
      <c r="N142" s="27">
        <v>0.49</v>
      </c>
      <c r="O142" s="28"/>
    </row>
    <row r="143" spans="1:15">
      <c r="A143" s="7"/>
      <c r="B143" s="8"/>
      <c r="C143" s="8"/>
      <c r="D143" s="8"/>
      <c r="E143" s="8"/>
      <c r="F143" s="29"/>
      <c r="G143" s="25" t="s">
        <v>410</v>
      </c>
      <c r="H143" s="25" t="s">
        <v>411</v>
      </c>
      <c r="I143" s="85"/>
      <c r="J143" s="25"/>
      <c r="K143" s="26"/>
      <c r="L143" s="27"/>
      <c r="M143" s="27"/>
      <c r="N143" s="27"/>
      <c r="O143" s="28"/>
    </row>
    <row r="144" spans="1:15">
      <c r="A144" s="7"/>
      <c r="B144" s="8">
        <v>73</v>
      </c>
      <c r="C144" s="8" t="s">
        <v>412</v>
      </c>
      <c r="D144" s="8" t="s">
        <v>23</v>
      </c>
      <c r="E144" s="8" t="s">
        <v>329</v>
      </c>
      <c r="F144" s="56" t="s">
        <v>387</v>
      </c>
      <c r="G144" s="27"/>
      <c r="H144" s="27"/>
      <c r="I144" s="27"/>
      <c r="J144" s="23" t="s">
        <v>413</v>
      </c>
      <c r="K144" s="26">
        <v>0.24744999999999998</v>
      </c>
      <c r="L144" s="36" t="s">
        <v>414</v>
      </c>
      <c r="M144" s="27">
        <v>11.19</v>
      </c>
      <c r="N144" s="27">
        <v>1.2</v>
      </c>
      <c r="O144" s="28"/>
    </row>
    <row r="145" spans="1:15">
      <c r="A145" s="7"/>
      <c r="B145" s="8"/>
      <c r="C145" s="8"/>
      <c r="D145" s="8"/>
      <c r="E145" s="8"/>
      <c r="F145" s="29"/>
      <c r="G145" s="27"/>
      <c r="H145" s="27"/>
      <c r="I145" s="27"/>
      <c r="J145" s="27"/>
      <c r="K145" s="35"/>
      <c r="L145" s="27"/>
      <c r="M145" s="27"/>
      <c r="N145" s="27"/>
      <c r="O145" s="28"/>
    </row>
    <row r="146" spans="1:15">
      <c r="A146" s="7"/>
      <c r="B146" s="8">
        <v>74</v>
      </c>
      <c r="C146" s="8" t="s">
        <v>415</v>
      </c>
      <c r="D146" s="8" t="s">
        <v>23</v>
      </c>
      <c r="E146" s="8" t="s">
        <v>329</v>
      </c>
      <c r="F146" s="56" t="s">
        <v>387</v>
      </c>
      <c r="G146" s="27"/>
      <c r="H146" s="27"/>
      <c r="I146" s="27"/>
      <c r="J146" s="23" t="s">
        <v>416</v>
      </c>
      <c r="K146" s="26">
        <v>0.30542399999999997</v>
      </c>
      <c r="L146" s="36" t="s">
        <v>417</v>
      </c>
      <c r="M146" s="27">
        <v>3.01</v>
      </c>
      <c r="N146" s="27">
        <v>0.35</v>
      </c>
      <c r="O146" s="28"/>
    </row>
    <row r="147" spans="1:15">
      <c r="A147" s="7"/>
      <c r="B147" s="8"/>
      <c r="C147" s="8"/>
      <c r="D147" s="8"/>
      <c r="E147" s="8"/>
      <c r="F147" s="10"/>
      <c r="G147" s="12"/>
      <c r="H147" s="12"/>
      <c r="I147" s="12"/>
      <c r="J147" s="12"/>
      <c r="K147" s="12"/>
      <c r="L147" s="12"/>
      <c r="M147" s="12"/>
      <c r="N147" s="12"/>
      <c r="O147" s="21"/>
    </row>
    <row r="148" spans="1:15" ht="26">
      <c r="A148" s="7">
        <v>14</v>
      </c>
      <c r="B148" s="8"/>
      <c r="C148" s="9" t="s">
        <v>418</v>
      </c>
      <c r="D148" s="8"/>
      <c r="E148" s="8"/>
      <c r="F148" s="10"/>
      <c r="G148" s="45" t="s">
        <v>419</v>
      </c>
      <c r="H148" s="45" t="s">
        <v>420</v>
      </c>
      <c r="I148" s="12"/>
      <c r="J148" s="12"/>
      <c r="K148" s="12"/>
      <c r="L148" s="12"/>
      <c r="M148" s="12"/>
      <c r="N148" s="12"/>
      <c r="O148" s="13">
        <f>+AVERAGE(M149:M159)</f>
        <v>11.508333333333335</v>
      </c>
    </row>
    <row r="149" spans="1:15">
      <c r="A149" s="7"/>
      <c r="B149" s="8">
        <v>75</v>
      </c>
      <c r="C149" s="8" t="s">
        <v>421</v>
      </c>
      <c r="D149" s="8" t="s">
        <v>119</v>
      </c>
      <c r="E149" s="8" t="s">
        <v>400</v>
      </c>
      <c r="F149" s="10" t="s">
        <v>422</v>
      </c>
      <c r="G149" s="17">
        <v>7032071</v>
      </c>
      <c r="H149" s="17" t="s">
        <v>423</v>
      </c>
      <c r="I149" s="84">
        <v>1113</v>
      </c>
      <c r="J149" s="18" t="s">
        <v>424</v>
      </c>
      <c r="K149" s="12">
        <v>0.312</v>
      </c>
      <c r="L149" s="12" t="s">
        <v>425</v>
      </c>
      <c r="M149" s="40">
        <v>10.9</v>
      </c>
      <c r="N149" s="40">
        <v>1.2</v>
      </c>
      <c r="O149" s="21"/>
    </row>
    <row r="150" spans="1:15">
      <c r="A150" s="7"/>
      <c r="B150" s="8"/>
      <c r="C150" s="8"/>
      <c r="D150" s="8"/>
      <c r="E150" s="8"/>
      <c r="F150" s="10"/>
      <c r="G150" s="17" t="s">
        <v>426</v>
      </c>
      <c r="H150" s="17" t="s">
        <v>427</v>
      </c>
      <c r="I150" s="84"/>
      <c r="J150" s="10"/>
      <c r="K150" s="10"/>
      <c r="L150" s="12"/>
      <c r="M150" s="12"/>
      <c r="N150" s="12"/>
      <c r="O150" s="21"/>
    </row>
    <row r="151" spans="1:15">
      <c r="A151" s="7"/>
      <c r="B151" s="8">
        <v>76</v>
      </c>
      <c r="C151" s="8" t="s">
        <v>428</v>
      </c>
      <c r="D151" s="8" t="s">
        <v>23</v>
      </c>
      <c r="E151" s="8" t="s">
        <v>400</v>
      </c>
      <c r="F151" s="10" t="s">
        <v>422</v>
      </c>
      <c r="G151" s="17">
        <v>7031987</v>
      </c>
      <c r="H151" s="17" t="s">
        <v>429</v>
      </c>
      <c r="I151" s="84">
        <v>1098</v>
      </c>
      <c r="J151" s="22" t="s">
        <v>430</v>
      </c>
      <c r="K151" s="17">
        <v>0.307</v>
      </c>
      <c r="L151" s="30" t="s">
        <v>431</v>
      </c>
      <c r="M151" s="40">
        <v>12.4</v>
      </c>
      <c r="N151" s="40">
        <v>1.3</v>
      </c>
      <c r="O151" s="21"/>
    </row>
    <row r="152" spans="1:15">
      <c r="A152" s="7"/>
      <c r="B152" s="8"/>
      <c r="C152" s="8"/>
      <c r="D152" s="8"/>
      <c r="E152" s="8"/>
      <c r="F152" s="10"/>
      <c r="G152" s="17" t="s">
        <v>432</v>
      </c>
      <c r="H152" s="17" t="s">
        <v>433</v>
      </c>
      <c r="I152" s="84"/>
      <c r="J152" s="10"/>
      <c r="K152" s="10"/>
      <c r="L152" s="10"/>
      <c r="M152" s="10"/>
      <c r="N152" s="10"/>
      <c r="O152" s="46"/>
    </row>
    <row r="153" spans="1:15">
      <c r="A153" s="7"/>
      <c r="B153" s="8">
        <v>77</v>
      </c>
      <c r="C153" s="8" t="s">
        <v>434</v>
      </c>
      <c r="D153" s="8" t="s">
        <v>23</v>
      </c>
      <c r="E153" s="8" t="s">
        <v>265</v>
      </c>
      <c r="F153" s="10" t="s">
        <v>422</v>
      </c>
      <c r="G153" s="17">
        <v>7031829</v>
      </c>
      <c r="H153" s="17" t="s">
        <v>435</v>
      </c>
      <c r="I153" s="84">
        <v>1077</v>
      </c>
      <c r="J153" s="22" t="s">
        <v>436</v>
      </c>
      <c r="K153" s="17">
        <v>0.30499999999999999</v>
      </c>
      <c r="L153" s="12" t="s">
        <v>437</v>
      </c>
      <c r="M153" s="40">
        <v>11.9</v>
      </c>
      <c r="N153" s="40">
        <v>1.26</v>
      </c>
      <c r="O153" s="21"/>
    </row>
    <row r="154" spans="1:15">
      <c r="A154" s="7"/>
      <c r="B154" s="8"/>
      <c r="C154" s="8"/>
      <c r="D154" s="8"/>
      <c r="E154" s="8"/>
      <c r="F154" s="10"/>
      <c r="G154" s="17" t="s">
        <v>438</v>
      </c>
      <c r="H154" s="17" t="s">
        <v>439</v>
      </c>
      <c r="I154" s="84"/>
      <c r="J154" s="10"/>
      <c r="K154" s="10"/>
      <c r="L154" s="12"/>
      <c r="M154" s="12"/>
      <c r="N154" s="12"/>
      <c r="O154" s="21"/>
    </row>
    <row r="155" spans="1:15">
      <c r="A155" s="7"/>
      <c r="B155" s="8">
        <v>78</v>
      </c>
      <c r="C155" s="8" t="s">
        <v>440</v>
      </c>
      <c r="D155" s="8" t="s">
        <v>119</v>
      </c>
      <c r="E155" s="8" t="s">
        <v>120</v>
      </c>
      <c r="F155" s="10" t="s">
        <v>422</v>
      </c>
      <c r="G155" s="17">
        <v>7031931</v>
      </c>
      <c r="H155" s="17" t="s">
        <v>441</v>
      </c>
      <c r="I155" s="84">
        <v>1076</v>
      </c>
      <c r="J155" s="22" t="s">
        <v>442</v>
      </c>
      <c r="K155" s="17">
        <v>0.30599999999999999</v>
      </c>
      <c r="L155" s="12" t="s">
        <v>443</v>
      </c>
      <c r="M155" s="40">
        <v>11.67</v>
      </c>
      <c r="N155" s="40">
        <v>1.23</v>
      </c>
      <c r="O155" s="21"/>
    </row>
    <row r="156" spans="1:15">
      <c r="A156" s="7"/>
      <c r="B156" s="8"/>
      <c r="C156" s="8"/>
      <c r="D156" s="8"/>
      <c r="E156" s="8"/>
      <c r="F156" s="10"/>
      <c r="G156" s="17" t="s">
        <v>438</v>
      </c>
      <c r="H156" s="17" t="s">
        <v>444</v>
      </c>
      <c r="I156" s="84"/>
      <c r="J156" s="17"/>
      <c r="K156" s="17"/>
      <c r="L156" s="10"/>
      <c r="M156" s="12"/>
      <c r="N156" s="12"/>
      <c r="O156" s="21"/>
    </row>
    <row r="157" spans="1:15">
      <c r="A157" s="7"/>
      <c r="B157" s="8">
        <v>79</v>
      </c>
      <c r="C157" s="8" t="s">
        <v>445</v>
      </c>
      <c r="D157" s="8" t="s">
        <v>133</v>
      </c>
      <c r="E157" s="8" t="s">
        <v>120</v>
      </c>
      <c r="F157" s="10" t="s">
        <v>422</v>
      </c>
      <c r="G157" s="17">
        <v>7032071</v>
      </c>
      <c r="H157" s="17" t="s">
        <v>423</v>
      </c>
      <c r="I157" s="84">
        <v>1113</v>
      </c>
      <c r="J157" s="22" t="s">
        <v>446</v>
      </c>
      <c r="K157" s="17">
        <v>0.307</v>
      </c>
      <c r="L157" s="12" t="s">
        <v>447</v>
      </c>
      <c r="M157" s="40">
        <v>11.03</v>
      </c>
      <c r="N157" s="40">
        <v>1.17</v>
      </c>
      <c r="O157" s="21"/>
    </row>
    <row r="158" spans="1:15">
      <c r="A158" s="7"/>
      <c r="B158" s="8"/>
      <c r="C158" s="8"/>
      <c r="D158" s="8"/>
      <c r="E158" s="8"/>
      <c r="F158" s="10"/>
      <c r="G158" s="17" t="s">
        <v>426</v>
      </c>
      <c r="H158" s="17" t="s">
        <v>427</v>
      </c>
      <c r="I158" s="84"/>
      <c r="J158" s="17"/>
      <c r="K158" s="17"/>
      <c r="L158" s="10"/>
      <c r="M158" s="10"/>
      <c r="N158" s="10"/>
      <c r="O158" s="46"/>
    </row>
    <row r="159" spans="1:15">
      <c r="A159" s="7"/>
      <c r="B159" s="8">
        <v>80</v>
      </c>
      <c r="C159" s="8" t="s">
        <v>448</v>
      </c>
      <c r="D159" s="8" t="s">
        <v>133</v>
      </c>
      <c r="E159" s="8" t="s">
        <v>120</v>
      </c>
      <c r="F159" s="10" t="s">
        <v>422</v>
      </c>
      <c r="G159" s="17">
        <v>7031931</v>
      </c>
      <c r="H159" s="17" t="s">
        <v>441</v>
      </c>
      <c r="I159" s="84">
        <v>1076</v>
      </c>
      <c r="J159" s="22" t="s">
        <v>449</v>
      </c>
      <c r="K159" s="17">
        <v>0.309</v>
      </c>
      <c r="L159" s="12" t="s">
        <v>450</v>
      </c>
      <c r="M159" s="40">
        <v>11.15</v>
      </c>
      <c r="N159" s="40">
        <v>1.18</v>
      </c>
      <c r="O159" s="46"/>
    </row>
    <row r="160" spans="1:15">
      <c r="A160" s="7"/>
      <c r="B160" s="8"/>
      <c r="C160" s="8"/>
      <c r="D160" s="8"/>
      <c r="E160" s="8"/>
      <c r="F160" s="10"/>
      <c r="G160" s="17" t="s">
        <v>438</v>
      </c>
      <c r="H160" s="17" t="s">
        <v>444</v>
      </c>
      <c r="I160" s="84"/>
      <c r="J160" s="17"/>
      <c r="K160" s="17"/>
      <c r="L160" s="10"/>
      <c r="M160" s="10"/>
      <c r="N160" s="10"/>
      <c r="O160" s="46"/>
    </row>
    <row r="161" spans="1:15">
      <c r="A161" s="7"/>
      <c r="B161" s="8"/>
      <c r="C161" s="8"/>
      <c r="D161" s="8"/>
      <c r="E161" s="8"/>
      <c r="F161" s="10"/>
      <c r="G161" s="12"/>
      <c r="H161" s="12"/>
      <c r="I161" s="12"/>
      <c r="J161" s="10"/>
      <c r="K161" s="10"/>
      <c r="L161" s="12"/>
      <c r="M161" s="12"/>
      <c r="N161" s="12"/>
      <c r="O161" s="21"/>
    </row>
    <row r="162" spans="1:15" ht="26">
      <c r="A162" s="7">
        <v>15</v>
      </c>
      <c r="B162" s="8"/>
      <c r="C162" s="9" t="s">
        <v>451</v>
      </c>
      <c r="D162" s="8"/>
      <c r="E162" s="8"/>
      <c r="F162" s="10"/>
      <c r="G162" s="45" t="s">
        <v>452</v>
      </c>
      <c r="H162" s="45" t="s">
        <v>453</v>
      </c>
      <c r="I162" s="12"/>
      <c r="J162" s="10"/>
      <c r="K162" s="10"/>
      <c r="L162" s="12"/>
      <c r="M162" s="12"/>
      <c r="N162" s="12"/>
      <c r="O162" s="13">
        <f>+AVERAGE(M163:M165)</f>
        <v>8.9499999999999993</v>
      </c>
    </row>
    <row r="163" spans="1:15">
      <c r="A163" s="7"/>
      <c r="B163" s="8">
        <v>81</v>
      </c>
      <c r="C163" s="8" t="s">
        <v>454</v>
      </c>
      <c r="D163" s="8" t="s">
        <v>133</v>
      </c>
      <c r="E163" s="8" t="s">
        <v>120</v>
      </c>
      <c r="F163" s="10" t="s">
        <v>455</v>
      </c>
      <c r="G163" s="17">
        <v>7032459</v>
      </c>
      <c r="H163" s="17" t="s">
        <v>456</v>
      </c>
      <c r="I163" s="84">
        <v>953</v>
      </c>
      <c r="J163" s="18" t="s">
        <v>457</v>
      </c>
      <c r="K163" s="12">
        <v>0.307</v>
      </c>
      <c r="L163" s="42" t="s">
        <v>458</v>
      </c>
      <c r="M163" s="40">
        <v>9.1999999999999993</v>
      </c>
      <c r="N163" s="40">
        <v>1</v>
      </c>
      <c r="O163" s="21"/>
    </row>
    <row r="164" spans="1:15">
      <c r="A164" s="7"/>
      <c r="B164" s="8"/>
      <c r="C164" s="8"/>
      <c r="D164" s="8"/>
      <c r="E164" s="8"/>
      <c r="F164" s="10"/>
      <c r="G164" s="17" t="s">
        <v>459</v>
      </c>
      <c r="H164" s="17" t="s">
        <v>460</v>
      </c>
      <c r="I164" s="84"/>
      <c r="J164" s="10"/>
      <c r="K164" s="10"/>
      <c r="L164" s="12"/>
      <c r="M164" s="12"/>
      <c r="N164" s="12"/>
      <c r="O164" s="21"/>
    </row>
    <row r="165" spans="1:15">
      <c r="A165" s="7"/>
      <c r="B165" s="8">
        <v>82</v>
      </c>
      <c r="C165" s="8" t="s">
        <v>461</v>
      </c>
      <c r="D165" s="8" t="s">
        <v>133</v>
      </c>
      <c r="E165" s="8" t="s">
        <v>120</v>
      </c>
      <c r="F165" s="10" t="s">
        <v>455</v>
      </c>
      <c r="G165" s="17">
        <v>7032426</v>
      </c>
      <c r="H165" s="17" t="s">
        <v>462</v>
      </c>
      <c r="I165" s="84">
        <v>953</v>
      </c>
      <c r="J165" s="18" t="s">
        <v>463</v>
      </c>
      <c r="K165" s="12">
        <v>0.30399999999999999</v>
      </c>
      <c r="L165" s="42" t="s">
        <v>464</v>
      </c>
      <c r="M165" s="40">
        <v>8.6999999999999993</v>
      </c>
      <c r="N165" s="40">
        <v>0.9</v>
      </c>
      <c r="O165" s="21"/>
    </row>
    <row r="166" spans="1:15">
      <c r="A166" s="7"/>
      <c r="B166" s="8"/>
      <c r="C166" s="8"/>
      <c r="D166" s="8"/>
      <c r="E166" s="8"/>
      <c r="F166" s="10"/>
      <c r="G166" s="17" t="s">
        <v>465</v>
      </c>
      <c r="H166" s="17" t="s">
        <v>466</v>
      </c>
      <c r="I166" s="84"/>
      <c r="J166" s="10"/>
      <c r="K166" s="10"/>
      <c r="L166" s="57"/>
      <c r="M166" s="57"/>
      <c r="N166" s="57"/>
      <c r="O166" s="57"/>
    </row>
    <row r="167" spans="1:15">
      <c r="A167" s="7"/>
      <c r="B167" s="8"/>
      <c r="C167" s="8"/>
      <c r="D167" s="8"/>
      <c r="E167" s="8"/>
      <c r="F167" s="10"/>
      <c r="G167" s="12"/>
      <c r="H167" s="12"/>
      <c r="I167" s="12"/>
      <c r="J167" s="10"/>
      <c r="K167" s="10"/>
      <c r="L167" s="57"/>
      <c r="M167" s="57"/>
      <c r="N167" s="57"/>
      <c r="O167" s="57"/>
    </row>
    <row r="168" spans="1:15" ht="26">
      <c r="A168" s="7">
        <v>16</v>
      </c>
      <c r="B168" s="8"/>
      <c r="C168" s="9" t="s">
        <v>467</v>
      </c>
      <c r="D168" s="8"/>
      <c r="E168" s="8"/>
      <c r="F168" s="10"/>
      <c r="G168" s="45" t="s">
        <v>468</v>
      </c>
      <c r="H168" s="45" t="s">
        <v>469</v>
      </c>
      <c r="I168" s="12"/>
      <c r="J168" s="10"/>
      <c r="K168" s="10"/>
      <c r="L168" s="57"/>
      <c r="M168" s="57"/>
      <c r="N168" s="57"/>
      <c r="O168" s="13">
        <f>+AVERAGE(M169:M171)</f>
        <v>13.75</v>
      </c>
    </row>
    <row r="169" spans="1:15">
      <c r="A169" s="7"/>
      <c r="B169" s="8">
        <v>83</v>
      </c>
      <c r="C169" s="8" t="s">
        <v>470</v>
      </c>
      <c r="D169" s="8" t="s">
        <v>23</v>
      </c>
      <c r="E169" s="8" t="s">
        <v>24</v>
      </c>
      <c r="F169" s="10" t="s">
        <v>471</v>
      </c>
      <c r="G169" s="17" t="s">
        <v>472</v>
      </c>
      <c r="H169" s="17" t="s">
        <v>473</v>
      </c>
      <c r="I169" s="17">
        <v>1683</v>
      </c>
      <c r="J169" s="22" t="s">
        <v>474</v>
      </c>
      <c r="K169" s="58">
        <v>0.29305599999999998</v>
      </c>
      <c r="L169" s="25" t="s">
        <v>475</v>
      </c>
      <c r="M169" s="42">
        <v>12</v>
      </c>
      <c r="N169" s="42">
        <v>1.3</v>
      </c>
      <c r="O169" s="57"/>
    </row>
    <row r="170" spans="1:15">
      <c r="A170" s="7"/>
      <c r="B170" s="8">
        <v>84</v>
      </c>
      <c r="C170" s="8" t="s">
        <v>476</v>
      </c>
      <c r="D170" s="8" t="s">
        <v>133</v>
      </c>
      <c r="E170" s="8" t="s">
        <v>120</v>
      </c>
      <c r="F170" s="10" t="s">
        <v>471</v>
      </c>
      <c r="G170" s="17" t="s">
        <v>472</v>
      </c>
      <c r="H170" s="17" t="s">
        <v>473</v>
      </c>
      <c r="I170" s="17">
        <v>1683</v>
      </c>
      <c r="J170" s="22" t="s">
        <v>477</v>
      </c>
      <c r="K170" s="58">
        <v>0.29402</v>
      </c>
      <c r="L170" s="12" t="s">
        <v>478</v>
      </c>
      <c r="M170" s="42">
        <v>14.9</v>
      </c>
      <c r="N170" s="42">
        <v>1.6</v>
      </c>
      <c r="O170" s="57"/>
    </row>
    <row r="171" spans="1:15">
      <c r="A171" s="7"/>
      <c r="B171" s="8">
        <v>85</v>
      </c>
      <c r="C171" s="8" t="s">
        <v>479</v>
      </c>
      <c r="D171" s="8" t="s">
        <v>133</v>
      </c>
      <c r="E171" s="8" t="s">
        <v>120</v>
      </c>
      <c r="F171" s="10" t="s">
        <v>471</v>
      </c>
      <c r="G171" s="17" t="s">
        <v>480</v>
      </c>
      <c r="H171" s="17" t="s">
        <v>481</v>
      </c>
      <c r="I171" s="17">
        <v>1669</v>
      </c>
      <c r="J171" s="18" t="s">
        <v>482</v>
      </c>
      <c r="K171" s="59">
        <v>0.29016399999999998</v>
      </c>
      <c r="L171" s="12" t="s">
        <v>483</v>
      </c>
      <c r="M171" s="21">
        <v>14.35</v>
      </c>
      <c r="N171" s="12">
        <v>1.5</v>
      </c>
      <c r="O171" s="21"/>
    </row>
    <row r="172" spans="1:15">
      <c r="A172" s="7"/>
      <c r="B172" s="8">
        <v>86</v>
      </c>
      <c r="C172" s="8" t="s">
        <v>484</v>
      </c>
      <c r="D172" s="8" t="s">
        <v>23</v>
      </c>
      <c r="E172" s="8" t="s">
        <v>24</v>
      </c>
      <c r="F172" s="10" t="s">
        <v>471</v>
      </c>
      <c r="G172" s="17" t="s">
        <v>485</v>
      </c>
      <c r="H172" s="17" t="s">
        <v>486</v>
      </c>
      <c r="I172" s="17">
        <v>1626</v>
      </c>
      <c r="J172" s="18" t="s">
        <v>487</v>
      </c>
      <c r="K172" s="59">
        <v>0.29016399999999998</v>
      </c>
      <c r="L172" s="12" t="s">
        <v>488</v>
      </c>
      <c r="M172" s="21">
        <v>7.45</v>
      </c>
      <c r="N172" s="12">
        <v>0.8</v>
      </c>
      <c r="O172" s="13">
        <f>+AVERAGE(M173:M176)</f>
        <v>7.375</v>
      </c>
    </row>
    <row r="173" spans="1:15">
      <c r="A173" s="7"/>
      <c r="B173" s="8">
        <v>87</v>
      </c>
      <c r="C173" s="8" t="s">
        <v>489</v>
      </c>
      <c r="D173" s="8" t="s">
        <v>23</v>
      </c>
      <c r="E173" s="8" t="s">
        <v>24</v>
      </c>
      <c r="F173" s="10" t="s">
        <v>471</v>
      </c>
      <c r="G173" s="17" t="s">
        <v>490</v>
      </c>
      <c r="H173" s="17" t="s">
        <v>491</v>
      </c>
      <c r="I173" s="17">
        <v>1623</v>
      </c>
      <c r="J173" s="22" t="s">
        <v>492</v>
      </c>
      <c r="K173" s="58">
        <v>0.29594799999999999</v>
      </c>
      <c r="L173" s="25" t="s">
        <v>493</v>
      </c>
      <c r="M173" s="21">
        <v>6.8</v>
      </c>
      <c r="N173" s="12">
        <v>0.7</v>
      </c>
      <c r="O173" s="21"/>
    </row>
    <row r="174" spans="1:15">
      <c r="A174" s="7"/>
      <c r="B174" s="8">
        <v>88</v>
      </c>
      <c r="C174" s="8" t="s">
        <v>494</v>
      </c>
      <c r="D174" s="8" t="s">
        <v>23</v>
      </c>
      <c r="E174" s="8" t="s">
        <v>24</v>
      </c>
      <c r="F174" s="10" t="s">
        <v>471</v>
      </c>
      <c r="G174" s="17" t="s">
        <v>495</v>
      </c>
      <c r="H174" s="17" t="s">
        <v>496</v>
      </c>
      <c r="I174" s="17">
        <v>1621</v>
      </c>
      <c r="J174" s="22" t="s">
        <v>497</v>
      </c>
      <c r="K174" s="58">
        <v>0.29402</v>
      </c>
      <c r="L174" s="12" t="s">
        <v>324</v>
      </c>
      <c r="M174" s="21">
        <v>9.3000000000000007</v>
      </c>
      <c r="N174" s="12">
        <v>1</v>
      </c>
      <c r="O174" s="21"/>
    </row>
    <row r="175" spans="1:15">
      <c r="A175" s="7"/>
      <c r="B175" s="8">
        <v>89</v>
      </c>
      <c r="C175" s="8" t="s">
        <v>498</v>
      </c>
      <c r="D175" s="8" t="s">
        <v>23</v>
      </c>
      <c r="E175" s="8" t="s">
        <v>24</v>
      </c>
      <c r="F175" s="10" t="s">
        <v>471</v>
      </c>
      <c r="G175" s="17" t="s">
        <v>495</v>
      </c>
      <c r="H175" s="17" t="s">
        <v>499</v>
      </c>
      <c r="I175" s="17">
        <v>1620</v>
      </c>
      <c r="J175" s="18" t="s">
        <v>500</v>
      </c>
      <c r="K175" s="59">
        <v>0.28919999999999996</v>
      </c>
      <c r="L175" s="12" t="s">
        <v>372</v>
      </c>
      <c r="M175" s="21">
        <v>8.3000000000000007</v>
      </c>
      <c r="N175" s="12">
        <v>0.9</v>
      </c>
      <c r="O175" s="21"/>
    </row>
    <row r="176" spans="1:15">
      <c r="A176" s="7"/>
      <c r="B176" s="8">
        <v>90</v>
      </c>
      <c r="C176" s="8" t="s">
        <v>501</v>
      </c>
      <c r="D176" s="8" t="s">
        <v>23</v>
      </c>
      <c r="E176" s="8" t="s">
        <v>24</v>
      </c>
      <c r="F176" s="10" t="s">
        <v>471</v>
      </c>
      <c r="G176" s="17" t="s">
        <v>502</v>
      </c>
      <c r="H176" s="17" t="s">
        <v>503</v>
      </c>
      <c r="I176" s="17">
        <v>1601</v>
      </c>
      <c r="J176" s="22" t="s">
        <v>504</v>
      </c>
      <c r="K176" s="58">
        <v>0.29305599999999998</v>
      </c>
      <c r="L176" s="12" t="s">
        <v>505</v>
      </c>
      <c r="M176" s="27">
        <v>5.0999999999999996</v>
      </c>
      <c r="N176" s="27">
        <v>0.5</v>
      </c>
      <c r="O176" s="21"/>
    </row>
    <row r="177" spans="1:15">
      <c r="A177" s="7"/>
      <c r="B177" s="8">
        <v>91</v>
      </c>
      <c r="C177" s="8" t="s">
        <v>506</v>
      </c>
      <c r="D177" s="8" t="s">
        <v>23</v>
      </c>
      <c r="E177" s="8" t="s">
        <v>24</v>
      </c>
      <c r="F177" s="10" t="s">
        <v>471</v>
      </c>
      <c r="G177" s="17" t="s">
        <v>507</v>
      </c>
      <c r="H177" s="17" t="s">
        <v>508</v>
      </c>
      <c r="I177" s="17">
        <v>1583</v>
      </c>
      <c r="J177" s="22" t="s">
        <v>509</v>
      </c>
      <c r="K177" s="58">
        <v>0.29209200000000002</v>
      </c>
      <c r="L177" s="12" t="s">
        <v>510</v>
      </c>
      <c r="M177" s="12">
        <v>9.0399999999999991</v>
      </c>
      <c r="N177" s="12">
        <v>1</v>
      </c>
      <c r="O177" s="21"/>
    </row>
    <row r="178" spans="1:15">
      <c r="A178" s="7"/>
      <c r="B178" s="8"/>
      <c r="C178" s="8"/>
      <c r="D178" s="8"/>
      <c r="E178" s="8"/>
      <c r="F178" s="10"/>
      <c r="G178" s="12"/>
      <c r="H178" s="12"/>
      <c r="I178" s="12"/>
      <c r="J178" s="12"/>
      <c r="K178" s="12"/>
      <c r="L178" s="12"/>
      <c r="M178" s="12"/>
      <c r="N178" s="12"/>
      <c r="O178" s="21"/>
    </row>
    <row r="179" spans="1:15" ht="26">
      <c r="A179" s="7">
        <v>17</v>
      </c>
      <c r="B179" s="8"/>
      <c r="C179" s="9" t="s">
        <v>511</v>
      </c>
      <c r="D179" s="8"/>
      <c r="E179" s="8"/>
      <c r="F179" s="10"/>
      <c r="G179" s="45" t="s">
        <v>512</v>
      </c>
      <c r="H179" s="45" t="s">
        <v>513</v>
      </c>
      <c r="I179" s="12"/>
      <c r="J179" s="12"/>
      <c r="K179" s="12"/>
      <c r="L179" s="12"/>
      <c r="M179" s="12"/>
      <c r="N179" s="12"/>
      <c r="O179" s="13">
        <f>+AVERAGE(M180:M183)</f>
        <v>1.2975000000000001</v>
      </c>
    </row>
    <row r="180" spans="1:15">
      <c r="A180" s="7"/>
      <c r="B180" s="8">
        <v>92</v>
      </c>
      <c r="C180" s="8" t="s">
        <v>514</v>
      </c>
      <c r="D180" s="8" t="s">
        <v>23</v>
      </c>
      <c r="E180" s="8" t="s">
        <v>24</v>
      </c>
      <c r="F180" s="10" t="s">
        <v>515</v>
      </c>
      <c r="G180" s="17" t="s">
        <v>516</v>
      </c>
      <c r="H180" s="17" t="s">
        <v>517</v>
      </c>
      <c r="I180" s="17">
        <v>1691</v>
      </c>
      <c r="J180" s="22" t="s">
        <v>518</v>
      </c>
      <c r="K180" s="58">
        <v>0.29128399999999999</v>
      </c>
      <c r="L180" s="42" t="s">
        <v>519</v>
      </c>
      <c r="M180" s="40">
        <v>2.16</v>
      </c>
      <c r="N180" s="40">
        <v>0.23</v>
      </c>
      <c r="O180" s="21"/>
    </row>
    <row r="181" spans="1:15">
      <c r="A181" s="7"/>
      <c r="B181" s="8">
        <v>93</v>
      </c>
      <c r="C181" s="8" t="s">
        <v>520</v>
      </c>
      <c r="D181" s="8" t="s">
        <v>23</v>
      </c>
      <c r="E181" s="8" t="s">
        <v>24</v>
      </c>
      <c r="F181" s="10" t="s">
        <v>515</v>
      </c>
      <c r="G181" s="17" t="s">
        <v>521</v>
      </c>
      <c r="H181" s="17" t="s">
        <v>522</v>
      </c>
      <c r="I181" s="17">
        <v>1702</v>
      </c>
      <c r="J181" s="22" t="s">
        <v>523</v>
      </c>
      <c r="K181" s="58">
        <v>0.26866000000000001</v>
      </c>
      <c r="L181" s="42" t="s">
        <v>524</v>
      </c>
      <c r="M181" s="40">
        <v>0.43</v>
      </c>
      <c r="N181" s="40">
        <v>0.05</v>
      </c>
      <c r="O181" s="21"/>
    </row>
    <row r="182" spans="1:15">
      <c r="A182" s="7"/>
      <c r="B182" s="8">
        <v>94</v>
      </c>
      <c r="C182" s="8" t="s">
        <v>525</v>
      </c>
      <c r="D182" s="8" t="s">
        <v>23</v>
      </c>
      <c r="E182" s="8" t="s">
        <v>24</v>
      </c>
      <c r="F182" s="10" t="s">
        <v>515</v>
      </c>
      <c r="G182" s="17" t="s">
        <v>526</v>
      </c>
      <c r="H182" s="17" t="s">
        <v>527</v>
      </c>
      <c r="I182" s="17">
        <v>1681</v>
      </c>
      <c r="J182" s="22" t="s">
        <v>528</v>
      </c>
      <c r="K182" s="58">
        <v>0.27855799999999997</v>
      </c>
      <c r="L182" s="42" t="s">
        <v>529</v>
      </c>
      <c r="M182" s="40">
        <v>1.33</v>
      </c>
      <c r="N182" s="40">
        <v>0.14000000000000001</v>
      </c>
      <c r="O182" s="21"/>
    </row>
    <row r="183" spans="1:15">
      <c r="A183" s="7"/>
      <c r="B183" s="8">
        <v>95</v>
      </c>
      <c r="C183" s="8" t="s">
        <v>530</v>
      </c>
      <c r="D183" s="8" t="s">
        <v>23</v>
      </c>
      <c r="E183" s="8" t="s">
        <v>24</v>
      </c>
      <c r="F183" s="10" t="s">
        <v>515</v>
      </c>
      <c r="G183" s="17" t="s">
        <v>531</v>
      </c>
      <c r="H183" s="17" t="s">
        <v>532</v>
      </c>
      <c r="I183" s="17">
        <v>1676</v>
      </c>
      <c r="J183" s="22" t="s">
        <v>533</v>
      </c>
      <c r="K183" s="58">
        <v>0.27007399999999998</v>
      </c>
      <c r="L183" s="42" t="s">
        <v>534</v>
      </c>
      <c r="M183" s="40">
        <v>1.27</v>
      </c>
      <c r="N183" s="40">
        <v>0.14000000000000001</v>
      </c>
      <c r="O183" s="21"/>
    </row>
    <row r="184" spans="1:15">
      <c r="A184" s="7"/>
      <c r="B184" s="8"/>
      <c r="C184" s="8"/>
      <c r="D184" s="8"/>
      <c r="E184" s="8"/>
      <c r="F184" s="10"/>
      <c r="G184" s="12"/>
      <c r="H184" s="12"/>
      <c r="I184" s="12"/>
      <c r="J184" s="10"/>
      <c r="K184" s="60"/>
      <c r="L184" s="12"/>
      <c r="M184" s="12"/>
      <c r="N184" s="12"/>
      <c r="O184" s="21"/>
    </row>
    <row r="185" spans="1:15" ht="26">
      <c r="A185" s="7">
        <v>18</v>
      </c>
      <c r="B185" s="8"/>
      <c r="C185" s="9" t="s">
        <v>535</v>
      </c>
      <c r="D185" s="8"/>
      <c r="E185" s="8"/>
      <c r="F185" s="10"/>
      <c r="G185" s="45" t="s">
        <v>536</v>
      </c>
      <c r="H185" s="45" t="s">
        <v>537</v>
      </c>
      <c r="I185" s="12"/>
      <c r="J185" s="10"/>
      <c r="K185" s="60"/>
      <c r="L185" s="57"/>
      <c r="M185" s="57"/>
      <c r="N185" s="57"/>
      <c r="O185" s="13">
        <f>+AVERAGE(M186:M193)</f>
        <v>9.0212500000000002</v>
      </c>
    </row>
    <row r="186" spans="1:15">
      <c r="A186" s="7"/>
      <c r="B186" s="8">
        <v>96</v>
      </c>
      <c r="C186" s="8" t="s">
        <v>538</v>
      </c>
      <c r="D186" s="8" t="s">
        <v>23</v>
      </c>
      <c r="E186" s="8" t="s">
        <v>24</v>
      </c>
      <c r="F186" s="61" t="s">
        <v>539</v>
      </c>
      <c r="G186" s="17" t="s">
        <v>540</v>
      </c>
      <c r="H186" s="17" t="s">
        <v>541</v>
      </c>
      <c r="I186" s="17">
        <v>959</v>
      </c>
      <c r="J186" s="18" t="s">
        <v>542</v>
      </c>
      <c r="K186" s="59">
        <v>0.309666</v>
      </c>
      <c r="L186" s="42" t="s">
        <v>543</v>
      </c>
      <c r="M186" s="40">
        <v>11.34</v>
      </c>
      <c r="N186" s="40">
        <v>1.18</v>
      </c>
      <c r="O186" s="62"/>
    </row>
    <row r="187" spans="1:15">
      <c r="A187" s="7"/>
      <c r="B187" s="8">
        <v>97</v>
      </c>
      <c r="C187" s="8" t="s">
        <v>544</v>
      </c>
      <c r="D187" s="8" t="s">
        <v>23</v>
      </c>
      <c r="E187" s="8" t="s">
        <v>24</v>
      </c>
      <c r="F187" s="61" t="s">
        <v>539</v>
      </c>
      <c r="G187" s="17" t="s">
        <v>545</v>
      </c>
      <c r="H187" s="17" t="s">
        <v>546</v>
      </c>
      <c r="I187" s="17">
        <v>946</v>
      </c>
      <c r="J187" s="18" t="s">
        <v>547</v>
      </c>
      <c r="K187" s="59">
        <v>0.29128399999999999</v>
      </c>
      <c r="L187" s="42" t="s">
        <v>548</v>
      </c>
      <c r="M187" s="40">
        <v>7.06</v>
      </c>
      <c r="N187" s="40">
        <v>0.73</v>
      </c>
      <c r="O187" s="62"/>
    </row>
    <row r="188" spans="1:15">
      <c r="A188" s="7"/>
      <c r="B188" s="8">
        <v>98</v>
      </c>
      <c r="C188" s="8" t="s">
        <v>549</v>
      </c>
      <c r="D188" s="8" t="s">
        <v>23</v>
      </c>
      <c r="E188" s="8" t="s">
        <v>24</v>
      </c>
      <c r="F188" s="61" t="s">
        <v>539</v>
      </c>
      <c r="G188" s="17" t="s">
        <v>550</v>
      </c>
      <c r="H188" s="17" t="s">
        <v>551</v>
      </c>
      <c r="I188" s="17">
        <v>934</v>
      </c>
      <c r="J188" s="22" t="s">
        <v>552</v>
      </c>
      <c r="K188" s="58">
        <v>0.27572999999999998</v>
      </c>
      <c r="L188" s="42" t="s">
        <v>553</v>
      </c>
      <c r="M188" s="40">
        <v>8.17</v>
      </c>
      <c r="N188" s="40">
        <v>0.85</v>
      </c>
      <c r="O188" s="62"/>
    </row>
    <row r="189" spans="1:15">
      <c r="A189" s="7"/>
      <c r="B189" s="8">
        <v>99</v>
      </c>
      <c r="C189" s="8" t="s">
        <v>554</v>
      </c>
      <c r="D189" s="8" t="s">
        <v>23</v>
      </c>
      <c r="E189" s="8" t="s">
        <v>24</v>
      </c>
      <c r="F189" s="61" t="s">
        <v>539</v>
      </c>
      <c r="G189" s="17" t="s">
        <v>550</v>
      </c>
      <c r="H189" s="17" t="s">
        <v>555</v>
      </c>
      <c r="I189" s="17">
        <v>936</v>
      </c>
      <c r="J189" s="22" t="s">
        <v>556</v>
      </c>
      <c r="K189" s="58">
        <v>0.31956400000000001</v>
      </c>
      <c r="L189" s="42" t="s">
        <v>557</v>
      </c>
      <c r="M189" s="40">
        <v>7.74</v>
      </c>
      <c r="N189" s="40">
        <v>0.81</v>
      </c>
      <c r="O189" s="62"/>
    </row>
    <row r="190" spans="1:15">
      <c r="A190" s="7"/>
      <c r="B190" s="8">
        <v>100</v>
      </c>
      <c r="C190" s="8" t="s">
        <v>558</v>
      </c>
      <c r="D190" s="8" t="s">
        <v>23</v>
      </c>
      <c r="E190" s="8" t="s">
        <v>24</v>
      </c>
      <c r="F190" s="61" t="s">
        <v>539</v>
      </c>
      <c r="G190" s="17" t="s">
        <v>559</v>
      </c>
      <c r="H190" s="17" t="s">
        <v>560</v>
      </c>
      <c r="I190" s="17">
        <v>975</v>
      </c>
      <c r="J190" s="22" t="s">
        <v>561</v>
      </c>
      <c r="K190" s="58">
        <v>0.30825199999999997</v>
      </c>
      <c r="L190" s="42" t="s">
        <v>562</v>
      </c>
      <c r="M190" s="40">
        <v>7.99</v>
      </c>
      <c r="N190" s="40">
        <v>0.83</v>
      </c>
      <c r="O190" s="62"/>
    </row>
    <row r="191" spans="1:15">
      <c r="A191" s="7"/>
      <c r="B191" s="8">
        <v>101</v>
      </c>
      <c r="C191" s="8" t="s">
        <v>563</v>
      </c>
      <c r="D191" s="8" t="s">
        <v>23</v>
      </c>
      <c r="E191" s="8" t="s">
        <v>24</v>
      </c>
      <c r="F191" s="61" t="s">
        <v>539</v>
      </c>
      <c r="G191" s="17" t="s">
        <v>564</v>
      </c>
      <c r="H191" s="17" t="s">
        <v>565</v>
      </c>
      <c r="I191" s="17">
        <v>1001</v>
      </c>
      <c r="J191" s="22" t="s">
        <v>566</v>
      </c>
      <c r="K191" s="58">
        <v>0.29835399999999995</v>
      </c>
      <c r="L191" s="42" t="s">
        <v>567</v>
      </c>
      <c r="M191" s="40">
        <v>9.36</v>
      </c>
      <c r="N191" s="40">
        <v>0.97</v>
      </c>
      <c r="O191" s="62"/>
    </row>
    <row r="192" spans="1:15">
      <c r="A192" s="7"/>
      <c r="B192" s="8">
        <v>102</v>
      </c>
      <c r="C192" s="8" t="s">
        <v>568</v>
      </c>
      <c r="D192" s="8" t="s">
        <v>23</v>
      </c>
      <c r="E192" s="8" t="s">
        <v>24</v>
      </c>
      <c r="F192" s="61" t="s">
        <v>539</v>
      </c>
      <c r="G192" s="17" t="s">
        <v>569</v>
      </c>
      <c r="H192" s="17" t="s">
        <v>570</v>
      </c>
      <c r="I192" s="17">
        <v>982</v>
      </c>
      <c r="J192" s="22" t="s">
        <v>571</v>
      </c>
      <c r="K192" s="58">
        <v>0.29269799999999996</v>
      </c>
      <c r="L192" s="42" t="s">
        <v>572</v>
      </c>
      <c r="M192" s="40">
        <v>9.2799999999999994</v>
      </c>
      <c r="N192" s="40">
        <v>0.97</v>
      </c>
      <c r="O192" s="62"/>
    </row>
    <row r="193" spans="1:15">
      <c r="A193" s="7"/>
      <c r="B193" s="8">
        <v>103</v>
      </c>
      <c r="C193" s="8" t="s">
        <v>573</v>
      </c>
      <c r="D193" s="8" t="s">
        <v>23</v>
      </c>
      <c r="E193" s="8" t="s">
        <v>24</v>
      </c>
      <c r="F193" s="61" t="s">
        <v>539</v>
      </c>
      <c r="G193" s="17" t="s">
        <v>574</v>
      </c>
      <c r="H193" s="17" t="s">
        <v>575</v>
      </c>
      <c r="I193" s="17">
        <v>946</v>
      </c>
      <c r="J193" s="22" t="s">
        <v>576</v>
      </c>
      <c r="K193" s="58">
        <v>0.2828</v>
      </c>
      <c r="L193" s="42" t="s">
        <v>577</v>
      </c>
      <c r="M193" s="40">
        <v>11.23</v>
      </c>
      <c r="N193" s="40">
        <v>1.1599999999999999</v>
      </c>
      <c r="O193" s="21"/>
    </row>
    <row r="194" spans="1:15">
      <c r="A194" s="7"/>
      <c r="B194" s="8"/>
      <c r="C194" s="8"/>
      <c r="D194" s="8"/>
      <c r="E194" s="8"/>
      <c r="F194" s="10"/>
      <c r="G194" s="12"/>
      <c r="H194" s="12"/>
      <c r="I194" s="12"/>
      <c r="J194" s="10"/>
      <c r="K194" s="10"/>
      <c r="L194" s="57"/>
      <c r="M194" s="57"/>
      <c r="N194" s="57"/>
      <c r="O194" s="62"/>
    </row>
    <row r="195" spans="1:15" ht="26">
      <c r="A195" s="7">
        <v>19</v>
      </c>
      <c r="B195" s="8"/>
      <c r="C195" s="9" t="s">
        <v>578</v>
      </c>
      <c r="D195" s="8"/>
      <c r="E195" s="8"/>
      <c r="F195" s="10"/>
      <c r="G195" s="45" t="s">
        <v>579</v>
      </c>
      <c r="H195" s="45" t="s">
        <v>580</v>
      </c>
      <c r="I195" s="12"/>
      <c r="J195" s="10"/>
      <c r="K195" s="10"/>
      <c r="L195" s="57"/>
      <c r="M195" s="57"/>
      <c r="N195" s="57"/>
      <c r="O195" s="13">
        <f>+AVERAGE(M196:M199)</f>
        <v>14.9575</v>
      </c>
    </row>
    <row r="196" spans="1:15" ht="30">
      <c r="A196" s="7"/>
      <c r="B196" s="8">
        <v>104</v>
      </c>
      <c r="C196" s="8" t="s">
        <v>582</v>
      </c>
      <c r="D196" s="8" t="s">
        <v>23</v>
      </c>
      <c r="E196" s="8" t="s">
        <v>24</v>
      </c>
      <c r="F196" s="61" t="s">
        <v>583</v>
      </c>
      <c r="G196" s="17" t="s">
        <v>584</v>
      </c>
      <c r="H196" s="17" t="s">
        <v>585</v>
      </c>
      <c r="I196" s="17">
        <v>703</v>
      </c>
      <c r="J196" s="18" t="s">
        <v>586</v>
      </c>
      <c r="K196" s="59">
        <v>0.29269799999999996</v>
      </c>
      <c r="L196" s="42" t="s">
        <v>587</v>
      </c>
      <c r="M196" s="40">
        <v>22</v>
      </c>
      <c r="N196" s="40">
        <v>2.4</v>
      </c>
      <c r="O196" s="62"/>
    </row>
    <row r="197" spans="1:15" ht="30">
      <c r="A197" s="7"/>
      <c r="B197" s="8">
        <v>105</v>
      </c>
      <c r="C197" s="8" t="s">
        <v>588</v>
      </c>
      <c r="D197" s="8" t="s">
        <v>23</v>
      </c>
      <c r="E197" s="8" t="s">
        <v>24</v>
      </c>
      <c r="F197" s="61" t="s">
        <v>583</v>
      </c>
      <c r="G197" s="17" t="s">
        <v>589</v>
      </c>
      <c r="H197" s="17" t="s">
        <v>590</v>
      </c>
      <c r="I197" s="17">
        <v>685</v>
      </c>
      <c r="J197" s="18" t="s">
        <v>591</v>
      </c>
      <c r="K197" s="59">
        <v>0.306838</v>
      </c>
      <c r="L197" s="42" t="s">
        <v>592</v>
      </c>
      <c r="M197" s="40">
        <v>10.97</v>
      </c>
      <c r="N197" s="40">
        <v>1.18</v>
      </c>
      <c r="O197" s="46"/>
    </row>
    <row r="198" spans="1:15" ht="30">
      <c r="A198" s="7"/>
      <c r="B198" s="8">
        <v>106</v>
      </c>
      <c r="C198" s="8" t="s">
        <v>593</v>
      </c>
      <c r="D198" s="8" t="s">
        <v>23</v>
      </c>
      <c r="E198" s="8" t="s">
        <v>24</v>
      </c>
      <c r="F198" s="61" t="s">
        <v>583</v>
      </c>
      <c r="G198" s="17" t="s">
        <v>594</v>
      </c>
      <c r="H198" s="17" t="s">
        <v>595</v>
      </c>
      <c r="I198" s="17">
        <v>679</v>
      </c>
      <c r="J198" s="22" t="s">
        <v>596</v>
      </c>
      <c r="K198" s="58">
        <v>0.23896600000000001</v>
      </c>
      <c r="L198" s="42" t="s">
        <v>597</v>
      </c>
      <c r="M198" s="40">
        <v>19.86</v>
      </c>
      <c r="N198" s="40">
        <v>2.0699999999999998</v>
      </c>
      <c r="O198" s="46"/>
    </row>
    <row r="199" spans="1:15" ht="30">
      <c r="A199" s="7"/>
      <c r="B199" s="8">
        <v>107</v>
      </c>
      <c r="C199" s="8" t="s">
        <v>598</v>
      </c>
      <c r="D199" s="8" t="s">
        <v>133</v>
      </c>
      <c r="E199" s="8" t="s">
        <v>120</v>
      </c>
      <c r="F199" s="61" t="s">
        <v>583</v>
      </c>
      <c r="G199" s="17" t="s">
        <v>599</v>
      </c>
      <c r="H199" s="17" t="s">
        <v>600</v>
      </c>
      <c r="I199" s="17">
        <v>697</v>
      </c>
      <c r="J199" s="22" t="s">
        <v>601</v>
      </c>
      <c r="K199" s="17">
        <v>0.30199999999999999</v>
      </c>
      <c r="L199" s="42" t="s">
        <v>602</v>
      </c>
      <c r="M199" s="40">
        <v>7</v>
      </c>
      <c r="N199" s="40">
        <v>0.8</v>
      </c>
      <c r="O199" s="62"/>
    </row>
    <row r="200" spans="1:15">
      <c r="A200" s="7"/>
      <c r="B200" s="8"/>
      <c r="C200" s="8"/>
      <c r="D200" s="49"/>
      <c r="E200" s="49"/>
      <c r="F200" s="10"/>
      <c r="G200" s="12"/>
      <c r="H200" s="12"/>
      <c r="I200" s="12"/>
      <c r="J200" s="10"/>
      <c r="K200" s="10"/>
      <c r="L200" s="10"/>
      <c r="M200" s="57"/>
      <c r="N200" s="57"/>
      <c r="O200" s="62"/>
    </row>
    <row r="201" spans="1:15">
      <c r="A201" s="7"/>
      <c r="B201" s="8"/>
      <c r="C201" s="8" t="s">
        <v>603</v>
      </c>
      <c r="D201" s="8"/>
      <c r="E201" s="8"/>
      <c r="F201" s="10"/>
      <c r="G201" s="10"/>
      <c r="H201" s="10"/>
      <c r="I201" s="10"/>
      <c r="J201" s="10"/>
      <c r="K201" s="10"/>
      <c r="L201" s="10"/>
      <c r="M201" s="10"/>
      <c r="N201" s="10"/>
      <c r="O201" s="46"/>
    </row>
    <row r="202" spans="1:15">
      <c r="A202" s="7"/>
      <c r="B202" s="8"/>
      <c r="C202" s="64" t="s">
        <v>604</v>
      </c>
      <c r="D202" s="7"/>
      <c r="E202" s="8"/>
      <c r="F202" s="10"/>
      <c r="G202" s="10"/>
      <c r="H202" s="10"/>
      <c r="I202" s="10"/>
      <c r="J202" s="10"/>
      <c r="K202" s="10"/>
      <c r="L202" s="10"/>
      <c r="M202" s="10"/>
      <c r="N202" s="10"/>
      <c r="O202" s="46"/>
    </row>
    <row r="203" spans="1:15">
      <c r="A203" s="7"/>
      <c r="B203" s="8"/>
      <c r="C203" s="65" t="s">
        <v>605</v>
      </c>
      <c r="D203" s="8"/>
      <c r="E203" s="8"/>
      <c r="F203" s="10"/>
      <c r="G203" s="10"/>
      <c r="H203" s="10"/>
      <c r="I203" s="10"/>
      <c r="J203" s="10"/>
      <c r="K203" s="10"/>
      <c r="L203" s="10"/>
      <c r="M203" s="10"/>
      <c r="N203" s="10"/>
      <c r="O203" s="46"/>
    </row>
    <row r="204" spans="1:15">
      <c r="A204" s="10"/>
      <c r="B204" s="10"/>
      <c r="C204" s="10" t="s">
        <v>606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46"/>
    </row>
    <row r="205" spans="1:1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7"/>
    </row>
    <row r="206" spans="1:15">
      <c r="A206" s="68"/>
      <c r="B206" s="68"/>
      <c r="C206" s="68"/>
      <c r="D206" s="68"/>
      <c r="E206" s="68"/>
      <c r="F206" s="66"/>
      <c r="G206" s="66"/>
      <c r="H206" s="66"/>
      <c r="I206" s="66"/>
      <c r="J206" s="66"/>
      <c r="K206" s="66"/>
      <c r="L206" s="66"/>
      <c r="M206" s="66"/>
      <c r="N206" s="66"/>
      <c r="O206" s="67"/>
    </row>
    <row r="207" spans="1:15">
      <c r="A207" s="68"/>
      <c r="B207" s="68"/>
      <c r="C207" s="68"/>
      <c r="D207" s="68"/>
      <c r="E207" s="68"/>
      <c r="F207" s="66"/>
      <c r="G207" s="66"/>
      <c r="H207" s="66"/>
      <c r="I207" s="66"/>
      <c r="J207" s="66"/>
      <c r="K207" s="66"/>
      <c r="L207" s="66"/>
      <c r="M207" s="66"/>
      <c r="N207" s="66"/>
      <c r="O207" s="67"/>
    </row>
    <row r="208" spans="1:15">
      <c r="A208" s="68"/>
      <c r="B208" s="68"/>
      <c r="C208" s="68"/>
      <c r="D208" s="68"/>
      <c r="E208" s="68"/>
      <c r="F208" s="66"/>
      <c r="G208" s="66"/>
      <c r="H208" s="66"/>
      <c r="I208" s="66"/>
      <c r="J208" s="66"/>
      <c r="K208" s="66"/>
      <c r="L208" s="66"/>
      <c r="M208" s="66"/>
      <c r="N208" s="66"/>
      <c r="O208" s="67"/>
    </row>
    <row r="209" spans="1:15">
      <c r="A209" s="68"/>
      <c r="B209" s="68"/>
      <c r="C209" s="68"/>
      <c r="D209" s="68"/>
      <c r="E209" s="68"/>
      <c r="F209" s="66"/>
      <c r="G209" s="66"/>
      <c r="H209" s="66"/>
      <c r="I209" s="66"/>
      <c r="J209" s="66"/>
      <c r="K209" s="66"/>
      <c r="L209" s="66"/>
      <c r="M209" s="66"/>
      <c r="N209" s="66"/>
      <c r="O209" s="67"/>
    </row>
    <row r="210" spans="1:15">
      <c r="A210" s="68"/>
      <c r="B210" s="68"/>
      <c r="C210" s="68"/>
      <c r="D210" s="68"/>
      <c r="E210" s="68"/>
      <c r="F210" s="66"/>
      <c r="G210" s="66"/>
      <c r="H210" s="66"/>
      <c r="I210" s="66"/>
      <c r="J210" s="66"/>
      <c r="K210" s="66"/>
      <c r="L210" s="66"/>
      <c r="M210" s="66"/>
      <c r="N210" s="66"/>
      <c r="O210" s="67"/>
    </row>
    <row r="211" spans="1:15">
      <c r="A211" s="68"/>
      <c r="B211" s="68"/>
      <c r="C211" s="68"/>
      <c r="D211" s="68"/>
      <c r="E211" s="68"/>
      <c r="F211" s="66"/>
      <c r="G211" s="66"/>
      <c r="H211" s="66"/>
      <c r="I211" s="66"/>
      <c r="J211" s="66"/>
      <c r="K211" s="66"/>
      <c r="L211" s="66"/>
      <c r="M211" s="66"/>
      <c r="N211" s="66"/>
      <c r="O211" s="67"/>
    </row>
    <row r="212" spans="1:15">
      <c r="A212" s="68"/>
      <c r="B212" s="68"/>
      <c r="C212" s="68"/>
      <c r="D212" s="68"/>
      <c r="E212" s="68"/>
      <c r="F212" s="66"/>
      <c r="G212" s="66"/>
      <c r="H212" s="66"/>
      <c r="I212" s="66"/>
      <c r="J212" s="66"/>
      <c r="K212" s="66"/>
      <c r="L212" s="66"/>
      <c r="M212" s="66"/>
      <c r="N212" s="66"/>
      <c r="O212" s="67"/>
    </row>
    <row r="213" spans="1:15">
      <c r="A213" s="68"/>
      <c r="B213" s="68"/>
      <c r="C213" s="68"/>
      <c r="D213" s="68"/>
      <c r="E213" s="68"/>
      <c r="F213" s="66"/>
      <c r="G213" s="66"/>
      <c r="H213" s="66"/>
      <c r="I213" s="66"/>
      <c r="J213" s="66"/>
      <c r="K213" s="66"/>
      <c r="L213" s="66"/>
      <c r="M213" s="66"/>
      <c r="N213" s="66"/>
      <c r="O213" s="67"/>
    </row>
    <row r="214" spans="1:15">
      <c r="A214" s="68"/>
      <c r="B214" s="68"/>
      <c r="C214" s="68"/>
      <c r="D214" s="68"/>
      <c r="E214" s="68"/>
      <c r="F214" s="66"/>
      <c r="G214" s="66"/>
      <c r="H214" s="66"/>
      <c r="I214" s="66"/>
      <c r="J214" s="66"/>
      <c r="K214" s="66"/>
      <c r="L214" s="66"/>
      <c r="M214" s="66"/>
      <c r="N214" s="66"/>
      <c r="O214" s="67"/>
    </row>
    <row r="215" spans="1:15">
      <c r="A215" s="68"/>
      <c r="B215" s="68"/>
      <c r="C215" s="68"/>
      <c r="D215" s="68"/>
      <c r="E215" s="68"/>
      <c r="F215" s="66"/>
      <c r="G215" s="66"/>
      <c r="H215" s="66"/>
      <c r="I215" s="66"/>
      <c r="J215" s="66"/>
      <c r="K215" s="66"/>
      <c r="L215" s="66"/>
      <c r="M215" s="66"/>
      <c r="N215" s="66"/>
      <c r="O215" s="67"/>
    </row>
    <row r="216" spans="1:15">
      <c r="A216" s="68"/>
      <c r="B216" s="68"/>
      <c r="C216" s="68"/>
      <c r="D216" s="68"/>
      <c r="E216" s="68"/>
      <c r="F216" s="66"/>
      <c r="G216" s="66"/>
      <c r="H216" s="66"/>
      <c r="I216" s="66"/>
      <c r="J216" s="66"/>
      <c r="K216" s="66"/>
      <c r="L216" s="66"/>
      <c r="M216" s="66"/>
      <c r="N216" s="66"/>
      <c r="O216" s="67"/>
    </row>
    <row r="217" spans="1:15">
      <c r="A217" s="68"/>
      <c r="B217" s="68"/>
      <c r="C217" s="68"/>
      <c r="D217" s="68"/>
      <c r="E217" s="68"/>
      <c r="F217" s="66"/>
      <c r="G217" s="66"/>
      <c r="H217" s="66"/>
      <c r="I217" s="66"/>
      <c r="J217" s="66"/>
      <c r="K217" s="66"/>
      <c r="L217" s="66"/>
      <c r="M217" s="66"/>
      <c r="N217" s="66"/>
      <c r="O217" s="67"/>
    </row>
    <row r="218" spans="1:15">
      <c r="A218" s="68"/>
      <c r="B218" s="68"/>
      <c r="C218" s="68"/>
      <c r="D218" s="68"/>
      <c r="E218" s="68"/>
      <c r="F218" s="66"/>
      <c r="G218" s="66"/>
      <c r="H218" s="66"/>
      <c r="I218" s="66"/>
      <c r="J218" s="66"/>
      <c r="K218" s="66"/>
      <c r="L218" s="66"/>
      <c r="M218" s="66"/>
      <c r="N218" s="66"/>
      <c r="O218" s="67"/>
    </row>
    <row r="219" spans="1:15">
      <c r="A219" s="68"/>
      <c r="B219" s="68"/>
      <c r="C219" s="68"/>
      <c r="D219" s="68"/>
      <c r="E219" s="68"/>
      <c r="F219" s="66"/>
      <c r="G219" s="66"/>
      <c r="H219" s="66"/>
      <c r="I219" s="66"/>
      <c r="J219" s="66"/>
      <c r="K219" s="66"/>
      <c r="L219" s="66"/>
      <c r="M219" s="66"/>
      <c r="N219" s="66"/>
      <c r="O219" s="67"/>
    </row>
    <row r="220" spans="1:15">
      <c r="A220" s="68"/>
      <c r="B220" s="68"/>
      <c r="C220" s="68"/>
      <c r="D220" s="68"/>
      <c r="E220" s="68"/>
      <c r="F220" s="66"/>
      <c r="G220" s="66"/>
      <c r="H220" s="66"/>
      <c r="I220" s="66"/>
      <c r="J220" s="66"/>
      <c r="K220" s="66"/>
      <c r="L220" s="66"/>
      <c r="M220" s="66"/>
      <c r="N220" s="66"/>
      <c r="O220" s="67"/>
    </row>
    <row r="221" spans="1:15">
      <c r="A221" s="68"/>
      <c r="B221" s="68"/>
      <c r="C221" s="68"/>
      <c r="D221" s="68"/>
      <c r="E221" s="68"/>
      <c r="F221" s="66"/>
      <c r="G221" s="66"/>
      <c r="H221" s="66"/>
      <c r="I221" s="66"/>
      <c r="J221" s="66"/>
      <c r="K221" s="66"/>
      <c r="L221" s="66"/>
      <c r="M221" s="66"/>
      <c r="N221" s="66"/>
      <c r="O221" s="67"/>
    </row>
    <row r="222" spans="1:15">
      <c r="A222" s="68"/>
      <c r="B222" s="68"/>
      <c r="C222" s="68"/>
      <c r="D222" s="68"/>
      <c r="E222" s="68"/>
      <c r="F222" s="66"/>
      <c r="G222" s="66"/>
      <c r="H222" s="66"/>
      <c r="I222" s="66"/>
      <c r="J222" s="66"/>
      <c r="K222" s="66"/>
      <c r="L222" s="66"/>
      <c r="M222" s="66"/>
      <c r="N222" s="66"/>
      <c r="O222" s="67"/>
    </row>
    <row r="223" spans="1:15">
      <c r="A223" s="68"/>
      <c r="B223" s="68"/>
      <c r="C223" s="68"/>
      <c r="D223" s="68"/>
      <c r="E223" s="68"/>
      <c r="F223" s="66"/>
      <c r="G223" s="66"/>
      <c r="H223" s="66"/>
      <c r="I223" s="66"/>
      <c r="J223" s="66"/>
      <c r="K223" s="66"/>
      <c r="L223" s="66"/>
      <c r="M223" s="66"/>
      <c r="N223" s="66"/>
      <c r="O223" s="67"/>
    </row>
  </sheetData>
  <mergeCells count="41">
    <mergeCell ref="I91:I92"/>
    <mergeCell ref="I10:I11"/>
    <mergeCell ref="I12:I13"/>
    <mergeCell ref="I14:I15"/>
    <mergeCell ref="I16:I17"/>
    <mergeCell ref="I18:I19"/>
    <mergeCell ref="I20:I21"/>
    <mergeCell ref="I31:I32"/>
    <mergeCell ref="I33:I34"/>
    <mergeCell ref="I70:I71"/>
    <mergeCell ref="I75:I76"/>
    <mergeCell ref="I77:I78"/>
    <mergeCell ref="I120:I121"/>
    <mergeCell ref="I93:I94"/>
    <mergeCell ref="I95:I96"/>
    <mergeCell ref="I100:I101"/>
    <mergeCell ref="I102:I103"/>
    <mergeCell ref="I104:I105"/>
    <mergeCell ref="I106:I107"/>
    <mergeCell ref="I108:I109"/>
    <mergeCell ref="I110:I111"/>
    <mergeCell ref="I114:I115"/>
    <mergeCell ref="I116:I117"/>
    <mergeCell ref="I118:I119"/>
    <mergeCell ref="I153:I154"/>
    <mergeCell ref="I122:I123"/>
    <mergeCell ref="I124:I125"/>
    <mergeCell ref="I128:I129"/>
    <mergeCell ref="I130:I131"/>
    <mergeCell ref="I132:I133"/>
    <mergeCell ref="I136:I137"/>
    <mergeCell ref="I138:I139"/>
    <mergeCell ref="I140:I141"/>
    <mergeCell ref="I142:I143"/>
    <mergeCell ref="I149:I150"/>
    <mergeCell ref="I151:I152"/>
    <mergeCell ref="I155:I156"/>
    <mergeCell ref="I157:I158"/>
    <mergeCell ref="I159:I160"/>
    <mergeCell ref="I163:I164"/>
    <mergeCell ref="I165:I16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sqref="A1:XFD1"/>
    </sheetView>
  </sheetViews>
  <sheetFormatPr baseColWidth="10" defaultRowHeight="15" x14ac:dyDescent="0"/>
  <cols>
    <col min="2" max="2" width="17.1640625" customWidth="1"/>
    <col min="3" max="3" width="14" customWidth="1"/>
    <col min="4" max="4" width="25.1640625" customWidth="1"/>
    <col min="10" max="11" width="10.83203125" style="72"/>
    <col min="12" max="13" width="10.83203125" style="80"/>
    <col min="14" max="15" width="10.83203125" style="73"/>
  </cols>
  <sheetData>
    <row r="1" spans="1:15">
      <c r="H1" s="86" t="s">
        <v>609</v>
      </c>
      <c r="I1" s="87"/>
      <c r="J1" s="87"/>
      <c r="K1" s="88"/>
      <c r="L1" s="89" t="s">
        <v>607</v>
      </c>
      <c r="M1" s="90"/>
      <c r="N1" s="90"/>
      <c r="O1" s="91"/>
    </row>
    <row r="2" spans="1:15" ht="52">
      <c r="A2" s="1" t="s">
        <v>0</v>
      </c>
      <c r="B2" s="2" t="s">
        <v>1</v>
      </c>
      <c r="C2" s="2" t="s">
        <v>2</v>
      </c>
      <c r="D2" s="1" t="s">
        <v>12</v>
      </c>
      <c r="E2" s="5" t="s">
        <v>13</v>
      </c>
      <c r="F2" s="5" t="s">
        <v>15</v>
      </c>
      <c r="G2" s="5" t="s">
        <v>16</v>
      </c>
      <c r="H2" s="6" t="s">
        <v>14</v>
      </c>
      <c r="I2" s="6" t="s">
        <v>13</v>
      </c>
      <c r="J2" s="6" t="s">
        <v>17</v>
      </c>
      <c r="K2" s="6" t="s">
        <v>18</v>
      </c>
      <c r="L2" s="6" t="s">
        <v>14</v>
      </c>
      <c r="M2" s="6" t="s">
        <v>13</v>
      </c>
      <c r="N2" s="6" t="s">
        <v>17</v>
      </c>
      <c r="O2" s="81" t="s">
        <v>18</v>
      </c>
    </row>
    <row r="3" spans="1:15">
      <c r="A3" s="7">
        <v>1</v>
      </c>
      <c r="B3" s="8"/>
      <c r="C3" s="9" t="s">
        <v>19</v>
      </c>
      <c r="D3" s="12"/>
      <c r="E3" s="12"/>
      <c r="F3" s="14">
        <v>157</v>
      </c>
      <c r="G3" s="14">
        <v>10</v>
      </c>
      <c r="H3" s="13">
        <f>+AVERAGE(D4:D20)</f>
        <v>14.102499999999999</v>
      </c>
      <c r="I3" s="13">
        <f>+SQRT((E4^2+E5^2+E6^2+E7^2+E8^2+E9^2+E10^2+E12^2+E14^2+E16^2+E18^2+E20^2)/12)</f>
        <v>1.5285695927892848</v>
      </c>
      <c r="J3" s="55">
        <f>+($F3*1000)/(H3*1000)</f>
        <v>11.132777876263074</v>
      </c>
      <c r="K3" s="74">
        <f>+J3*(SQRT(I3/H3)^2+($G3/$F3)^2)</f>
        <v>1.2518467236371027</v>
      </c>
      <c r="L3" s="82">
        <v>14.1050105799316</v>
      </c>
      <c r="M3" s="82">
        <v>3.1182399088480701</v>
      </c>
      <c r="N3" s="55">
        <f>+($F3*1000)/(L3*1000)</f>
        <v>11.130796330162083</v>
      </c>
      <c r="O3" s="55">
        <f>+N3*(SQRT(M3/L3)^2+($G3/$F3)^2)</f>
        <v>2.5058780217732877</v>
      </c>
    </row>
    <row r="4" spans="1:15">
      <c r="A4" s="7"/>
      <c r="B4" s="8">
        <v>1</v>
      </c>
      <c r="C4" s="8" t="s">
        <v>22</v>
      </c>
      <c r="D4" s="19">
        <v>14.87</v>
      </c>
      <c r="E4" s="19">
        <v>1.58</v>
      </c>
      <c r="F4" s="12"/>
      <c r="G4" s="12"/>
      <c r="H4" s="20"/>
      <c r="I4" s="20"/>
      <c r="J4" s="28"/>
      <c r="K4" s="75"/>
      <c r="L4" s="82"/>
      <c r="M4" s="82"/>
      <c r="N4" s="83"/>
      <c r="O4" s="83"/>
    </row>
    <row r="5" spans="1:15">
      <c r="A5" s="7"/>
      <c r="B5" s="8">
        <v>2</v>
      </c>
      <c r="C5" s="8" t="s">
        <v>29</v>
      </c>
      <c r="D5" s="19">
        <v>16.04</v>
      </c>
      <c r="E5" s="19">
        <v>1.7</v>
      </c>
      <c r="F5" s="12"/>
      <c r="G5" s="12"/>
      <c r="H5" s="20"/>
      <c r="I5" s="20"/>
      <c r="J5" s="28"/>
      <c r="K5" s="75"/>
      <c r="L5" s="82"/>
      <c r="M5" s="82"/>
      <c r="N5" s="83"/>
      <c r="O5" s="83"/>
    </row>
    <row r="6" spans="1:15">
      <c r="A6" s="7"/>
      <c r="B6" s="8">
        <v>3</v>
      </c>
      <c r="C6" s="8" t="s">
        <v>33</v>
      </c>
      <c r="D6" s="19">
        <v>15.01</v>
      </c>
      <c r="E6" s="19">
        <v>1.59</v>
      </c>
      <c r="F6" s="12"/>
      <c r="G6" s="12"/>
      <c r="H6" s="20"/>
      <c r="I6" s="20"/>
      <c r="J6" s="28"/>
      <c r="K6" s="75"/>
      <c r="L6" s="82"/>
      <c r="M6" s="82"/>
      <c r="N6" s="83"/>
      <c r="O6" s="83"/>
    </row>
    <row r="7" spans="1:15">
      <c r="A7" s="7"/>
      <c r="B7" s="8">
        <v>4</v>
      </c>
      <c r="C7" s="8" t="s">
        <v>37</v>
      </c>
      <c r="D7" s="12">
        <v>12.1</v>
      </c>
      <c r="E7" s="12">
        <v>1.2</v>
      </c>
      <c r="F7" s="12"/>
      <c r="G7" s="12"/>
      <c r="H7" s="20"/>
      <c r="I7" s="20"/>
      <c r="J7" s="28"/>
      <c r="K7" s="75"/>
      <c r="L7" s="82"/>
      <c r="M7" s="82"/>
      <c r="N7" s="83"/>
      <c r="O7" s="83"/>
    </row>
    <row r="8" spans="1:15">
      <c r="A8" s="7"/>
      <c r="B8" s="8">
        <v>5</v>
      </c>
      <c r="C8" s="8" t="s">
        <v>42</v>
      </c>
      <c r="D8" s="27">
        <v>9.36</v>
      </c>
      <c r="E8" s="27">
        <v>1.06</v>
      </c>
      <c r="F8" s="27"/>
      <c r="G8" s="27"/>
      <c r="H8" s="28"/>
      <c r="I8" s="28"/>
      <c r="J8" s="28"/>
      <c r="K8" s="75"/>
      <c r="L8" s="82"/>
      <c r="M8" s="82"/>
      <c r="N8" s="83"/>
      <c r="O8" s="83"/>
    </row>
    <row r="9" spans="1:15">
      <c r="A9" s="7"/>
      <c r="B9" s="8">
        <v>6</v>
      </c>
      <c r="C9" s="8" t="s">
        <v>47</v>
      </c>
      <c r="D9" s="31">
        <v>15.5</v>
      </c>
      <c r="E9" s="31">
        <v>1.6</v>
      </c>
      <c r="F9" s="12"/>
      <c r="G9" s="12"/>
      <c r="H9" s="20"/>
      <c r="I9" s="20"/>
      <c r="J9" s="28"/>
      <c r="K9" s="75"/>
      <c r="L9" s="82"/>
      <c r="M9" s="82"/>
      <c r="N9" s="83"/>
      <c r="O9" s="83"/>
    </row>
    <row r="10" spans="1:15">
      <c r="A10" s="7"/>
      <c r="B10" s="8">
        <v>7</v>
      </c>
      <c r="C10" s="8" t="s">
        <v>51</v>
      </c>
      <c r="D10" s="19">
        <v>15.95</v>
      </c>
      <c r="E10" s="19">
        <v>1.7</v>
      </c>
      <c r="F10" s="12"/>
      <c r="G10" s="12"/>
      <c r="H10" s="20"/>
      <c r="I10" s="20"/>
      <c r="J10" s="28"/>
      <c r="K10" s="75"/>
      <c r="L10" s="82"/>
      <c r="M10" s="82"/>
      <c r="N10" s="83"/>
      <c r="O10" s="83"/>
    </row>
    <row r="11" spans="1:15">
      <c r="A11" s="7"/>
      <c r="B11" s="8"/>
      <c r="C11" s="8"/>
      <c r="D11" s="10"/>
      <c r="E11" s="10"/>
      <c r="F11" s="12"/>
      <c r="G11" s="12"/>
      <c r="H11" s="20"/>
      <c r="I11" s="20"/>
      <c r="J11" s="28"/>
      <c r="K11" s="75"/>
      <c r="L11" s="82"/>
      <c r="M11" s="82"/>
      <c r="N11" s="83"/>
      <c r="O11" s="83"/>
    </row>
    <row r="12" spans="1:15">
      <c r="A12" s="7"/>
      <c r="B12" s="8">
        <v>8</v>
      </c>
      <c r="C12" s="8" t="s">
        <v>57</v>
      </c>
      <c r="D12" s="19">
        <v>17.5</v>
      </c>
      <c r="E12" s="19">
        <v>1.8</v>
      </c>
      <c r="F12" s="12"/>
      <c r="G12" s="12"/>
      <c r="H12" s="20"/>
      <c r="I12" s="20"/>
      <c r="J12" s="28"/>
      <c r="K12" s="75"/>
      <c r="L12" s="82"/>
      <c r="M12" s="82"/>
      <c r="N12" s="83"/>
      <c r="O12" s="83"/>
    </row>
    <row r="13" spans="1:15">
      <c r="A13" s="7"/>
      <c r="B13" s="8"/>
      <c r="C13" s="8"/>
      <c r="D13" s="31"/>
      <c r="E13" s="31"/>
      <c r="F13" s="12"/>
      <c r="G13" s="12"/>
      <c r="H13" s="20"/>
      <c r="I13" s="20"/>
      <c r="J13" s="28"/>
      <c r="K13" s="75"/>
      <c r="L13" s="82"/>
      <c r="M13" s="82"/>
      <c r="N13" s="83"/>
      <c r="O13" s="83"/>
    </row>
    <row r="14" spans="1:15">
      <c r="A14" s="7"/>
      <c r="B14" s="8">
        <v>9</v>
      </c>
      <c r="C14" s="8" t="s">
        <v>63</v>
      </c>
      <c r="D14" s="19">
        <v>7.98</v>
      </c>
      <c r="E14" s="19">
        <v>0.91</v>
      </c>
      <c r="F14" s="27"/>
      <c r="G14" s="27"/>
      <c r="H14" s="34"/>
      <c r="I14" s="34"/>
      <c r="J14" s="28"/>
      <c r="K14" s="75"/>
      <c r="L14" s="82"/>
      <c r="M14" s="82"/>
      <c r="N14" s="83"/>
      <c r="O14" s="83"/>
    </row>
    <row r="15" spans="1:15">
      <c r="A15" s="7"/>
      <c r="B15" s="8"/>
      <c r="C15" s="8"/>
      <c r="D15" s="27"/>
      <c r="E15" s="27"/>
      <c r="F15" s="27"/>
      <c r="G15" s="27"/>
      <c r="H15" s="28"/>
      <c r="I15" s="28"/>
      <c r="J15" s="28"/>
      <c r="K15" s="75"/>
      <c r="L15" s="82"/>
      <c r="M15" s="82"/>
      <c r="N15" s="83"/>
      <c r="O15" s="83"/>
    </row>
    <row r="16" spans="1:15">
      <c r="A16" s="7"/>
      <c r="B16" s="8">
        <v>10</v>
      </c>
      <c r="C16" s="8" t="s">
        <v>69</v>
      </c>
      <c r="D16" s="19">
        <v>14.98</v>
      </c>
      <c r="E16" s="19">
        <v>1.64</v>
      </c>
      <c r="F16" s="27"/>
      <c r="G16" s="27"/>
      <c r="H16" s="34"/>
      <c r="I16" s="34"/>
      <c r="J16" s="28"/>
      <c r="K16" s="75"/>
      <c r="L16" s="82"/>
      <c r="M16" s="82"/>
      <c r="N16" s="83"/>
      <c r="O16" s="83"/>
    </row>
    <row r="17" spans="1:15">
      <c r="A17" s="7"/>
      <c r="B17" s="8"/>
      <c r="C17" s="8"/>
      <c r="D17" s="27"/>
      <c r="E17" s="27"/>
      <c r="F17" s="27"/>
      <c r="G17" s="27"/>
      <c r="H17" s="28"/>
      <c r="I17" s="28"/>
      <c r="J17" s="28"/>
      <c r="K17" s="75"/>
      <c r="L17" s="82"/>
      <c r="M17" s="82"/>
      <c r="N17" s="83"/>
      <c r="O17" s="83"/>
    </row>
    <row r="18" spans="1:15">
      <c r="A18" s="7"/>
      <c r="B18" s="8">
        <v>11</v>
      </c>
      <c r="C18" s="8" t="s">
        <v>74</v>
      </c>
      <c r="D18" s="27">
        <v>15.31</v>
      </c>
      <c r="E18" s="27">
        <v>1.69</v>
      </c>
      <c r="F18" s="27"/>
      <c r="G18" s="27"/>
      <c r="H18" s="28"/>
      <c r="I18" s="28"/>
      <c r="J18" s="28"/>
      <c r="K18" s="75"/>
      <c r="L18" s="82"/>
      <c r="M18" s="82"/>
      <c r="N18" s="83"/>
      <c r="O18" s="83"/>
    </row>
    <row r="19" spans="1:15">
      <c r="A19" s="7"/>
      <c r="B19" s="8"/>
      <c r="C19" s="8"/>
      <c r="D19" s="27"/>
      <c r="E19" s="27"/>
      <c r="F19" s="27"/>
      <c r="G19" s="27"/>
      <c r="H19" s="28"/>
      <c r="I19" s="28"/>
      <c r="J19" s="28"/>
      <c r="K19" s="75"/>
      <c r="L19" s="82"/>
      <c r="M19" s="82"/>
      <c r="N19" s="83"/>
      <c r="O19" s="83"/>
    </row>
    <row r="20" spans="1:15">
      <c r="A20" s="7"/>
      <c r="B20" s="8">
        <v>12</v>
      </c>
      <c r="C20" s="8" t="s">
        <v>80</v>
      </c>
      <c r="D20" s="27">
        <v>14.63</v>
      </c>
      <c r="E20" s="27">
        <v>1.58</v>
      </c>
      <c r="F20" s="27"/>
      <c r="G20" s="27"/>
      <c r="H20" s="28"/>
      <c r="I20" s="28"/>
      <c r="J20" s="28"/>
      <c r="K20" s="75"/>
      <c r="L20" s="82"/>
      <c r="M20" s="82"/>
      <c r="N20" s="83"/>
      <c r="O20" s="83"/>
    </row>
    <row r="21" spans="1:15">
      <c r="A21" s="7"/>
      <c r="B21" s="8"/>
      <c r="C21" s="8"/>
      <c r="D21" s="27"/>
      <c r="E21" s="27"/>
      <c r="F21" s="27"/>
      <c r="G21" s="27"/>
      <c r="H21" s="28"/>
      <c r="I21" s="28"/>
      <c r="J21" s="28"/>
      <c r="K21" s="75"/>
      <c r="L21" s="82"/>
      <c r="M21" s="82"/>
      <c r="N21" s="83"/>
      <c r="O21" s="83"/>
    </row>
    <row r="22" spans="1:15">
      <c r="A22" s="7"/>
      <c r="B22" s="8"/>
      <c r="C22" s="8"/>
      <c r="D22" s="12"/>
      <c r="E22" s="12"/>
      <c r="F22" s="12"/>
      <c r="G22" s="12"/>
      <c r="H22" s="21"/>
      <c r="I22" s="21"/>
      <c r="J22" s="28"/>
      <c r="K22" s="75"/>
      <c r="L22" s="82"/>
      <c r="M22" s="82"/>
      <c r="N22" s="83"/>
      <c r="O22" s="83"/>
    </row>
    <row r="23" spans="1:15">
      <c r="A23" s="7">
        <v>2</v>
      </c>
      <c r="B23" s="8"/>
      <c r="C23" s="9" t="s">
        <v>86</v>
      </c>
      <c r="D23" s="12"/>
      <c r="E23" s="12"/>
      <c r="F23" s="11">
        <v>144</v>
      </c>
      <c r="G23" s="11">
        <v>14</v>
      </c>
      <c r="H23" s="13">
        <f>+AVERAGE(D24:D36)</f>
        <v>10.979999999999999</v>
      </c>
      <c r="I23" s="13">
        <f>+SQRT((E24^2+E25^2+E26^2+E27^2+E28^2+E29^2+E30^2+E31^2+E33^2+E35^2+E36^2)/11)</f>
        <v>1.1647005077389092</v>
      </c>
      <c r="J23" s="55">
        <f>+(F23*1000)/(H23*1000)</f>
        <v>13.114754098360658</v>
      </c>
      <c r="K23" s="74">
        <f>+J23*(SQRT(I23/H23)^2+(G23/F23)^2)</f>
        <v>1.5151067275357661</v>
      </c>
      <c r="L23" s="82">
        <v>10.9838776285611</v>
      </c>
      <c r="M23" s="82">
        <v>1.2614851592390399</v>
      </c>
      <c r="N23" s="55">
        <f>+($F23*1000)/(L23*1000)</f>
        <v>13.110124208372499</v>
      </c>
      <c r="O23" s="55">
        <f>+N23*(SQRT(M23/L23)^2+($G23/$F23)^2)</f>
        <v>1.6296010244333281</v>
      </c>
    </row>
    <row r="24" spans="1:15">
      <c r="A24" s="7"/>
      <c r="B24" s="8">
        <v>13</v>
      </c>
      <c r="C24" s="8" t="s">
        <v>89</v>
      </c>
      <c r="D24" s="19">
        <v>11.7</v>
      </c>
      <c r="E24" s="19">
        <v>1.24</v>
      </c>
      <c r="F24" s="12"/>
      <c r="G24" s="12"/>
      <c r="H24" s="20"/>
      <c r="I24" s="20"/>
      <c r="J24" s="28"/>
      <c r="K24" s="75"/>
      <c r="L24" s="82"/>
      <c r="M24" s="82"/>
      <c r="N24" s="83"/>
      <c r="O24" s="83"/>
    </row>
    <row r="25" spans="1:15">
      <c r="A25" s="7"/>
      <c r="B25" s="8">
        <v>14</v>
      </c>
      <c r="C25" s="8" t="s">
        <v>95</v>
      </c>
      <c r="D25" s="19">
        <v>10.47</v>
      </c>
      <c r="E25" s="19">
        <v>1.1100000000000001</v>
      </c>
      <c r="F25" s="12"/>
      <c r="G25" s="12"/>
      <c r="H25" s="38"/>
      <c r="I25" s="38"/>
      <c r="J25" s="28"/>
      <c r="K25" s="75"/>
      <c r="L25" s="82"/>
      <c r="M25" s="82"/>
      <c r="N25" s="83"/>
      <c r="O25" s="83"/>
    </row>
    <row r="26" spans="1:15">
      <c r="A26" s="7"/>
      <c r="B26" s="8">
        <v>15</v>
      </c>
      <c r="C26" s="8" t="s">
        <v>98</v>
      </c>
      <c r="D26" s="19">
        <v>11.73</v>
      </c>
      <c r="E26" s="19">
        <v>1.24</v>
      </c>
      <c r="F26" s="12"/>
      <c r="G26" s="12"/>
      <c r="H26" s="38"/>
      <c r="I26" s="38"/>
      <c r="J26" s="28"/>
      <c r="K26" s="75"/>
      <c r="L26" s="82"/>
      <c r="M26" s="82"/>
      <c r="N26" s="83"/>
      <c r="O26" s="83"/>
    </row>
    <row r="27" spans="1:15">
      <c r="A27" s="7"/>
      <c r="B27" s="8">
        <v>16</v>
      </c>
      <c r="C27" s="8" t="s">
        <v>102</v>
      </c>
      <c r="D27" s="19">
        <v>10.26</v>
      </c>
      <c r="E27" s="19">
        <v>1.0900000000000001</v>
      </c>
      <c r="F27" s="12"/>
      <c r="G27" s="12"/>
      <c r="H27" s="20"/>
      <c r="I27" s="20"/>
      <c r="J27" s="28"/>
      <c r="K27" s="75"/>
      <c r="L27" s="82"/>
      <c r="M27" s="82"/>
      <c r="N27" s="83"/>
      <c r="O27" s="83"/>
    </row>
    <row r="28" spans="1:15">
      <c r="A28" s="7"/>
      <c r="B28" s="8">
        <v>17</v>
      </c>
      <c r="C28" s="8" t="s">
        <v>106</v>
      </c>
      <c r="D28" s="19">
        <v>11.34</v>
      </c>
      <c r="E28" s="19">
        <v>1.2</v>
      </c>
      <c r="F28" s="12"/>
      <c r="G28" s="12"/>
      <c r="H28" s="38"/>
      <c r="I28" s="38"/>
      <c r="J28" s="28"/>
      <c r="K28" s="75"/>
      <c r="L28" s="82"/>
      <c r="M28" s="82"/>
      <c r="N28" s="83"/>
      <c r="O28" s="83"/>
    </row>
    <row r="29" spans="1:15">
      <c r="A29" s="7"/>
      <c r="B29" s="8">
        <v>18</v>
      </c>
      <c r="C29" s="8" t="s">
        <v>110</v>
      </c>
      <c r="D29" s="19">
        <v>11.02</v>
      </c>
      <c r="E29" s="19">
        <v>1.17</v>
      </c>
      <c r="F29" s="12"/>
      <c r="G29" s="12"/>
      <c r="H29" s="38"/>
      <c r="I29" s="38"/>
      <c r="J29" s="28"/>
      <c r="K29" s="75"/>
      <c r="L29" s="82"/>
      <c r="M29" s="82"/>
      <c r="N29" s="83"/>
      <c r="O29" s="83"/>
    </row>
    <row r="30" spans="1:15">
      <c r="A30" s="7"/>
      <c r="B30" s="8">
        <v>19</v>
      </c>
      <c r="C30" s="8" t="s">
        <v>114</v>
      </c>
      <c r="D30" s="19">
        <v>10.25</v>
      </c>
      <c r="E30" s="19">
        <v>1.0900000000000001</v>
      </c>
      <c r="F30" s="12"/>
      <c r="G30" s="12"/>
      <c r="H30" s="20"/>
      <c r="I30" s="20"/>
      <c r="J30" s="28"/>
      <c r="K30" s="75"/>
      <c r="L30" s="82"/>
      <c r="M30" s="82"/>
      <c r="N30" s="83"/>
      <c r="O30" s="83"/>
    </row>
    <row r="31" spans="1:15">
      <c r="A31" s="7"/>
      <c r="B31" s="8">
        <v>20</v>
      </c>
      <c r="C31" s="8" t="s">
        <v>118</v>
      </c>
      <c r="D31" s="19">
        <v>11.18</v>
      </c>
      <c r="E31" s="19">
        <v>1.18</v>
      </c>
      <c r="F31" s="12"/>
      <c r="G31" s="12"/>
      <c r="H31" s="20"/>
      <c r="I31" s="20"/>
      <c r="J31" s="28"/>
      <c r="K31" s="75"/>
      <c r="L31" s="82"/>
      <c r="M31" s="82"/>
      <c r="N31" s="83"/>
      <c r="O31" s="83"/>
    </row>
    <row r="32" spans="1:15">
      <c r="A32" s="7"/>
      <c r="B32" s="8"/>
      <c r="C32" s="8"/>
      <c r="D32" s="10"/>
      <c r="E32" s="10"/>
      <c r="F32" s="12"/>
      <c r="G32" s="12"/>
      <c r="H32" s="21"/>
      <c r="I32" s="21"/>
      <c r="J32" s="28"/>
      <c r="K32" s="75"/>
      <c r="L32" s="82"/>
      <c r="M32" s="82"/>
      <c r="N32" s="83"/>
      <c r="O32" s="83"/>
    </row>
    <row r="33" spans="1:15">
      <c r="A33" s="7"/>
      <c r="B33" s="8">
        <v>21</v>
      </c>
      <c r="C33" s="8" t="s">
        <v>126</v>
      </c>
      <c r="D33" s="19">
        <v>11.08</v>
      </c>
      <c r="E33" s="19">
        <v>1.17</v>
      </c>
      <c r="F33" s="12"/>
      <c r="G33" s="12"/>
      <c r="H33" s="20"/>
      <c r="I33" s="20"/>
      <c r="J33" s="28"/>
      <c r="K33" s="75"/>
      <c r="L33" s="82"/>
      <c r="M33" s="82"/>
      <c r="N33" s="83"/>
      <c r="O33" s="83"/>
    </row>
    <row r="34" spans="1:15">
      <c r="A34" s="7"/>
      <c r="B34" s="8"/>
      <c r="C34" s="8"/>
      <c r="D34" s="10"/>
      <c r="E34" s="10"/>
      <c r="F34" s="12"/>
      <c r="G34" s="12"/>
      <c r="H34" s="21"/>
      <c r="I34" s="21"/>
      <c r="J34" s="28"/>
      <c r="K34" s="75"/>
      <c r="L34" s="82"/>
      <c r="M34" s="82"/>
      <c r="N34" s="83"/>
      <c r="O34" s="83"/>
    </row>
    <row r="35" spans="1:15">
      <c r="A35" s="7"/>
      <c r="B35" s="8">
        <v>22</v>
      </c>
      <c r="C35" s="8" t="s">
        <v>132</v>
      </c>
      <c r="D35" s="19">
        <v>10.84</v>
      </c>
      <c r="E35" s="19">
        <v>1.1499999999999999</v>
      </c>
      <c r="F35" s="12"/>
      <c r="G35" s="12"/>
      <c r="H35" s="41"/>
      <c r="I35" s="41"/>
      <c r="J35" s="28"/>
      <c r="K35" s="75"/>
      <c r="L35" s="82"/>
      <c r="M35" s="82"/>
      <c r="N35" s="83"/>
      <c r="O35" s="83"/>
    </row>
    <row r="36" spans="1:15">
      <c r="A36" s="7"/>
      <c r="B36" s="8">
        <v>23</v>
      </c>
      <c r="C36" s="8" t="s">
        <v>137</v>
      </c>
      <c r="D36" s="19">
        <v>10.91</v>
      </c>
      <c r="E36" s="19">
        <v>1.1599999999999999</v>
      </c>
      <c r="F36" s="12"/>
      <c r="G36" s="12"/>
      <c r="H36" s="41"/>
      <c r="I36" s="41"/>
      <c r="J36" s="28"/>
      <c r="K36" s="75"/>
      <c r="L36" s="82"/>
      <c r="M36" s="82"/>
      <c r="N36" s="83"/>
      <c r="O36" s="83"/>
    </row>
    <row r="37" spans="1:15">
      <c r="A37" s="7"/>
      <c r="B37" s="8"/>
      <c r="C37" s="8"/>
      <c r="D37" s="12"/>
      <c r="E37" s="12"/>
      <c r="F37" s="12"/>
      <c r="G37" s="12"/>
      <c r="H37" s="43"/>
      <c r="I37" s="43"/>
      <c r="J37" s="28"/>
      <c r="K37" s="75"/>
      <c r="L37" s="82"/>
      <c r="M37" s="82"/>
      <c r="N37" s="83"/>
      <c r="O37" s="83"/>
    </row>
    <row r="38" spans="1:15">
      <c r="A38" s="7">
        <v>3</v>
      </c>
      <c r="B38" s="8"/>
      <c r="C38" s="9" t="s">
        <v>140</v>
      </c>
      <c r="D38" s="12"/>
      <c r="E38" s="12"/>
      <c r="F38" s="45">
        <v>154</v>
      </c>
      <c r="G38" s="45">
        <v>12</v>
      </c>
      <c r="H38" s="44">
        <f>+AVERAGE(D39:D45)</f>
        <v>12.202857142857143</v>
      </c>
      <c r="I38" s="13">
        <f>+SQRT((E39^2+E40^2+E41^2+E42^2+E43^2+E44^2+E45^2)/7)</f>
        <v>1.2910626852104654</v>
      </c>
      <c r="J38" s="55">
        <f>+(F38*1000)/(H38*1000)</f>
        <v>12.619995317255912</v>
      </c>
      <c r="K38" s="74">
        <f>+J38*(SQRT(I38/H38)^2+(G38/F38)^2)</f>
        <v>1.4118226391586743</v>
      </c>
      <c r="L38" s="82">
        <v>12.1979286059558</v>
      </c>
      <c r="M38" s="82">
        <v>1.7901649582766199</v>
      </c>
      <c r="N38" s="55">
        <f>+($F38*1000)/(L38*1000)</f>
        <v>12.625094388961045</v>
      </c>
      <c r="O38" s="55">
        <f>+N38*(SQRT(M38/L38)^2+($G38/$F38)^2)</f>
        <v>1.929513384233613</v>
      </c>
    </row>
    <row r="39" spans="1:15">
      <c r="A39" s="7"/>
      <c r="B39" s="8">
        <v>24</v>
      </c>
      <c r="C39" s="8" t="s">
        <v>143</v>
      </c>
      <c r="D39" s="19">
        <v>13.16</v>
      </c>
      <c r="E39" s="19">
        <v>1.39</v>
      </c>
      <c r="F39" s="12"/>
      <c r="G39" s="12"/>
      <c r="H39" s="46"/>
      <c r="I39" s="13"/>
      <c r="J39" s="28"/>
      <c r="K39" s="75"/>
      <c r="L39" s="82"/>
      <c r="M39" s="82"/>
      <c r="N39" s="83"/>
      <c r="O39" s="83"/>
    </row>
    <row r="40" spans="1:15">
      <c r="A40" s="7"/>
      <c r="B40" s="8">
        <v>25</v>
      </c>
      <c r="C40" s="8" t="s">
        <v>148</v>
      </c>
      <c r="D40" s="19">
        <v>12.88</v>
      </c>
      <c r="E40" s="19">
        <v>1.36</v>
      </c>
      <c r="F40" s="12"/>
      <c r="G40" s="12"/>
      <c r="H40" s="47"/>
      <c r="I40" s="47"/>
      <c r="J40" s="28"/>
      <c r="K40" s="75"/>
      <c r="L40" s="82"/>
      <c r="M40" s="82"/>
      <c r="N40" s="83"/>
      <c r="O40" s="83"/>
    </row>
    <row r="41" spans="1:15">
      <c r="A41" s="7"/>
      <c r="B41" s="8">
        <v>26</v>
      </c>
      <c r="C41" s="8" t="s">
        <v>151</v>
      </c>
      <c r="D41" s="19">
        <v>12.39</v>
      </c>
      <c r="E41" s="19">
        <v>1.3</v>
      </c>
      <c r="F41" s="12"/>
      <c r="G41" s="12"/>
      <c r="H41" s="47"/>
      <c r="I41" s="47"/>
      <c r="J41" s="28"/>
      <c r="K41" s="75"/>
      <c r="L41" s="82"/>
      <c r="M41" s="82"/>
      <c r="N41" s="83"/>
      <c r="O41" s="83"/>
    </row>
    <row r="42" spans="1:15">
      <c r="A42" s="7"/>
      <c r="B42" s="8">
        <v>27</v>
      </c>
      <c r="C42" s="8" t="s">
        <v>154</v>
      </c>
      <c r="D42" s="19">
        <v>14.18</v>
      </c>
      <c r="E42" s="19">
        <v>1.49</v>
      </c>
      <c r="F42" s="12"/>
      <c r="G42" s="12"/>
      <c r="H42" s="47"/>
      <c r="I42" s="47"/>
      <c r="J42" s="28"/>
      <c r="K42" s="75"/>
      <c r="L42" s="82"/>
      <c r="M42" s="82"/>
      <c r="N42" s="83"/>
      <c r="O42" s="83"/>
    </row>
    <row r="43" spans="1:15">
      <c r="A43" s="7"/>
      <c r="B43" s="8">
        <v>28</v>
      </c>
      <c r="C43" s="8" t="s">
        <v>158</v>
      </c>
      <c r="D43" s="19">
        <v>11.59</v>
      </c>
      <c r="E43" s="19">
        <v>1.22</v>
      </c>
      <c r="F43" s="12"/>
      <c r="G43" s="12"/>
      <c r="H43" s="47"/>
      <c r="I43" s="47"/>
      <c r="J43" s="28"/>
      <c r="K43" s="75"/>
      <c r="L43" s="82"/>
      <c r="M43" s="82"/>
      <c r="N43" s="83"/>
      <c r="O43" s="83"/>
    </row>
    <row r="44" spans="1:15">
      <c r="A44" s="7"/>
      <c r="B44" s="8">
        <v>29</v>
      </c>
      <c r="C44" s="8" t="s">
        <v>162</v>
      </c>
      <c r="D44" s="19">
        <v>10.35</v>
      </c>
      <c r="E44" s="19">
        <v>1.0900000000000001</v>
      </c>
      <c r="F44" s="12"/>
      <c r="G44" s="12"/>
      <c r="H44" s="47"/>
      <c r="I44" s="47"/>
      <c r="J44" s="28"/>
      <c r="K44" s="75"/>
      <c r="L44" s="82"/>
      <c r="M44" s="82"/>
      <c r="N44" s="83"/>
      <c r="O44" s="83"/>
    </row>
    <row r="45" spans="1:15">
      <c r="A45" s="7"/>
      <c r="B45" s="8">
        <v>30</v>
      </c>
      <c r="C45" s="8" t="s">
        <v>165</v>
      </c>
      <c r="D45" s="19">
        <v>10.87</v>
      </c>
      <c r="E45" s="19">
        <v>1.1399999999999999</v>
      </c>
      <c r="F45" s="12"/>
      <c r="G45" s="12"/>
      <c r="H45" s="47"/>
      <c r="I45" s="47"/>
      <c r="J45" s="28"/>
      <c r="K45" s="75"/>
      <c r="L45" s="82"/>
      <c r="M45" s="82"/>
      <c r="N45" s="83"/>
      <c r="O45" s="83"/>
    </row>
    <row r="46" spans="1:15">
      <c r="A46" s="7"/>
      <c r="B46" s="8"/>
      <c r="C46" s="8"/>
      <c r="D46" s="12"/>
      <c r="E46" s="12"/>
      <c r="F46" s="12"/>
      <c r="G46" s="12"/>
      <c r="H46" s="21"/>
      <c r="I46" s="21"/>
      <c r="J46" s="28"/>
      <c r="K46" s="75"/>
      <c r="L46" s="82"/>
      <c r="M46" s="82"/>
      <c r="N46" s="83"/>
      <c r="O46" s="83"/>
    </row>
    <row r="47" spans="1:15">
      <c r="A47" s="7">
        <v>4</v>
      </c>
      <c r="B47" s="8"/>
      <c r="C47" s="9" t="s">
        <v>168</v>
      </c>
      <c r="D47" s="12"/>
      <c r="E47" s="12"/>
      <c r="F47" s="14">
        <v>180</v>
      </c>
      <c r="G47" s="14">
        <v>20</v>
      </c>
      <c r="H47" s="21"/>
      <c r="I47" s="21"/>
      <c r="J47" s="28"/>
      <c r="K47" s="75"/>
      <c r="L47" s="82"/>
      <c r="M47" s="82"/>
      <c r="N47" s="83"/>
      <c r="O47" s="83"/>
    </row>
    <row r="48" spans="1:15">
      <c r="A48" s="7"/>
      <c r="B48" s="8">
        <v>31</v>
      </c>
      <c r="C48" s="8" t="s">
        <v>171</v>
      </c>
      <c r="D48" s="12" t="s">
        <v>176</v>
      </c>
      <c r="E48" s="18" t="s">
        <v>175</v>
      </c>
      <c r="F48" s="12"/>
      <c r="G48" s="12"/>
      <c r="H48" s="21"/>
      <c r="I48" s="21"/>
      <c r="J48" s="28"/>
      <c r="K48" s="75"/>
      <c r="L48" s="82"/>
      <c r="M48" s="82"/>
      <c r="N48" s="83"/>
      <c r="O48" s="83"/>
    </row>
    <row r="49" spans="1:15">
      <c r="A49" s="7"/>
      <c r="B49" s="8">
        <v>32</v>
      </c>
      <c r="C49" s="8" t="s">
        <v>177</v>
      </c>
      <c r="D49" s="12" t="s">
        <v>176</v>
      </c>
      <c r="E49" s="18" t="s">
        <v>175</v>
      </c>
      <c r="F49" s="12"/>
      <c r="G49" s="12"/>
      <c r="H49" s="21"/>
      <c r="I49" s="21"/>
      <c r="J49" s="28"/>
      <c r="K49" s="75"/>
      <c r="L49" s="82"/>
      <c r="M49" s="82"/>
      <c r="N49" s="83"/>
      <c r="O49" s="83"/>
    </row>
    <row r="50" spans="1:15">
      <c r="A50" s="7"/>
      <c r="B50" s="8">
        <v>33</v>
      </c>
      <c r="C50" s="8" t="s">
        <v>179</v>
      </c>
      <c r="D50" s="32">
        <v>0.9</v>
      </c>
      <c r="E50" s="32">
        <v>0.1</v>
      </c>
      <c r="F50" s="12"/>
      <c r="G50" s="12"/>
      <c r="H50" s="34"/>
      <c r="I50" s="34"/>
      <c r="J50" s="28"/>
      <c r="K50" s="75"/>
      <c r="L50" s="82"/>
      <c r="M50" s="82"/>
      <c r="N50" s="83"/>
      <c r="O50" s="83"/>
    </row>
    <row r="51" spans="1:15">
      <c r="A51" s="7"/>
      <c r="B51" s="8">
        <v>34</v>
      </c>
      <c r="C51" s="8" t="s">
        <v>183</v>
      </c>
      <c r="D51" s="12" t="s">
        <v>176</v>
      </c>
      <c r="E51" s="18" t="s">
        <v>175</v>
      </c>
      <c r="F51" s="12"/>
      <c r="G51" s="12"/>
      <c r="H51" s="21"/>
      <c r="I51" s="21"/>
      <c r="J51" s="28"/>
      <c r="K51" s="75"/>
      <c r="L51" s="82"/>
      <c r="M51" s="82"/>
      <c r="N51" s="83"/>
      <c r="O51" s="83"/>
    </row>
    <row r="52" spans="1:15">
      <c r="A52" s="7"/>
      <c r="B52" s="8"/>
      <c r="C52" s="8"/>
      <c r="D52" s="12"/>
      <c r="E52" s="12"/>
      <c r="F52" s="12"/>
      <c r="G52" s="12"/>
      <c r="H52" s="21"/>
      <c r="I52" s="21"/>
      <c r="J52" s="28"/>
      <c r="K52" s="75"/>
      <c r="L52" s="82"/>
      <c r="M52" s="82"/>
      <c r="N52" s="83"/>
      <c r="O52" s="83"/>
    </row>
    <row r="53" spans="1:15">
      <c r="A53" s="7">
        <v>5</v>
      </c>
      <c r="B53" s="8"/>
      <c r="C53" s="9" t="s">
        <v>186</v>
      </c>
      <c r="D53" s="12"/>
      <c r="E53" s="12"/>
      <c r="F53" s="14">
        <v>115</v>
      </c>
      <c r="G53" s="14">
        <v>25</v>
      </c>
      <c r="H53" s="13">
        <f>+AVERAGE(D54:D66)</f>
        <v>14.485714285714286</v>
      </c>
      <c r="I53" s="13">
        <f>+SQRT((E54^2+E56^2+E58^2+E60^2+E62^2+E64^2+E66^2)/7)</f>
        <v>1.5192150228701289</v>
      </c>
      <c r="J53" s="55">
        <f>+(F53*1000)/(H53*1000)</f>
        <v>7.9388560157790922</v>
      </c>
      <c r="K53" s="74">
        <f>+J53*(SQRT(I53/H53)^2+(G53/F53)^2)</f>
        <v>1.207783861202081</v>
      </c>
      <c r="L53" s="82">
        <v>14.477672997454301</v>
      </c>
      <c r="M53" s="82">
        <v>3.09656981332994</v>
      </c>
      <c r="N53" s="55">
        <f>+($F53*1000)/(L53*1000)</f>
        <v>7.9432654695420428</v>
      </c>
      <c r="O53" s="55">
        <f>+N53*(SQRT(M53/L53)^2+($G53/$F53)^2)</f>
        <v>2.0743429338558945</v>
      </c>
    </row>
    <row r="54" spans="1:15">
      <c r="A54" s="7"/>
      <c r="B54" s="8">
        <v>35</v>
      </c>
      <c r="C54" s="49" t="s">
        <v>189</v>
      </c>
      <c r="D54" s="19">
        <v>15.3</v>
      </c>
      <c r="E54" s="50">
        <v>1.7</v>
      </c>
      <c r="F54" s="12"/>
      <c r="G54" s="12"/>
      <c r="H54" s="34"/>
      <c r="I54" s="34"/>
      <c r="J54" s="28"/>
      <c r="K54" s="75"/>
      <c r="L54" s="82"/>
      <c r="M54" s="82"/>
      <c r="N54" s="83"/>
      <c r="O54" s="83"/>
    </row>
    <row r="55" spans="1:15">
      <c r="A55" s="7"/>
      <c r="B55" s="8"/>
      <c r="C55" s="8"/>
      <c r="D55" s="10"/>
      <c r="E55" s="10"/>
      <c r="F55" s="12"/>
      <c r="G55" s="12"/>
      <c r="H55" s="21"/>
      <c r="I55" s="21"/>
      <c r="J55" s="28"/>
      <c r="K55" s="75"/>
      <c r="L55" s="82"/>
      <c r="M55" s="82"/>
      <c r="N55" s="83"/>
      <c r="O55" s="83"/>
    </row>
    <row r="56" spans="1:15">
      <c r="A56" s="7"/>
      <c r="B56" s="8">
        <v>36</v>
      </c>
      <c r="C56" s="49" t="s">
        <v>196</v>
      </c>
      <c r="D56" s="19">
        <v>16.8</v>
      </c>
      <c r="E56" s="50">
        <v>1.8</v>
      </c>
      <c r="F56" s="12"/>
      <c r="G56" s="12"/>
      <c r="H56" s="34"/>
      <c r="I56" s="34"/>
      <c r="J56" s="28"/>
      <c r="K56" s="75"/>
      <c r="L56" s="82"/>
      <c r="M56" s="82"/>
      <c r="N56" s="83"/>
      <c r="O56" s="83"/>
    </row>
    <row r="57" spans="1:15">
      <c r="A57" s="7"/>
      <c r="B57" s="8"/>
      <c r="C57" s="8"/>
      <c r="D57" s="10"/>
      <c r="E57" s="10"/>
      <c r="F57" s="12"/>
      <c r="G57" s="12"/>
      <c r="H57" s="21"/>
      <c r="I57" s="21"/>
      <c r="J57" s="28"/>
      <c r="K57" s="75"/>
      <c r="L57" s="82"/>
      <c r="M57" s="82"/>
      <c r="N57" s="83"/>
      <c r="O57" s="83"/>
    </row>
    <row r="58" spans="1:15">
      <c r="A58" s="7"/>
      <c r="B58" s="8">
        <v>37</v>
      </c>
      <c r="C58" s="49" t="s">
        <v>199</v>
      </c>
      <c r="D58" s="19">
        <v>18.8</v>
      </c>
      <c r="E58" s="50">
        <v>1.69</v>
      </c>
      <c r="F58" s="12"/>
      <c r="G58" s="12"/>
      <c r="H58" s="34"/>
      <c r="I58" s="34"/>
      <c r="J58" s="28"/>
      <c r="K58" s="75"/>
      <c r="L58" s="82"/>
      <c r="M58" s="82"/>
      <c r="N58" s="83"/>
      <c r="O58" s="83"/>
    </row>
    <row r="59" spans="1:15">
      <c r="A59" s="7"/>
      <c r="B59" s="8"/>
      <c r="C59" s="8"/>
      <c r="D59" s="10"/>
      <c r="E59" s="10"/>
      <c r="F59" s="12"/>
      <c r="G59" s="12"/>
      <c r="H59" s="21"/>
      <c r="I59" s="21"/>
      <c r="J59" s="28"/>
      <c r="K59" s="75"/>
      <c r="L59" s="82"/>
      <c r="M59" s="82"/>
      <c r="N59" s="83"/>
      <c r="O59" s="83"/>
    </row>
    <row r="60" spans="1:15">
      <c r="A60" s="7"/>
      <c r="B60" s="8">
        <v>38</v>
      </c>
      <c r="C60" s="49" t="s">
        <v>205</v>
      </c>
      <c r="D60" s="19">
        <v>10.8</v>
      </c>
      <c r="E60" s="50">
        <v>1.1000000000000001</v>
      </c>
      <c r="F60" s="12"/>
      <c r="G60" s="12"/>
      <c r="H60" s="34"/>
      <c r="I60" s="34"/>
      <c r="J60" s="28"/>
      <c r="K60" s="75"/>
      <c r="L60" s="82"/>
      <c r="M60" s="82"/>
      <c r="N60" s="83"/>
      <c r="O60" s="83"/>
    </row>
    <row r="61" spans="1:15">
      <c r="A61" s="7"/>
      <c r="B61" s="8"/>
      <c r="C61" s="8"/>
      <c r="D61" s="10"/>
      <c r="E61" s="10"/>
      <c r="F61" s="12"/>
      <c r="G61" s="12"/>
      <c r="H61" s="21"/>
      <c r="I61" s="21"/>
      <c r="J61" s="28"/>
      <c r="K61" s="75"/>
      <c r="L61" s="82"/>
      <c r="M61" s="82"/>
      <c r="N61" s="83"/>
      <c r="O61" s="83"/>
    </row>
    <row r="62" spans="1:15">
      <c r="A62" s="7"/>
      <c r="B62" s="8">
        <v>39</v>
      </c>
      <c r="C62" s="49" t="s">
        <v>210</v>
      </c>
      <c r="D62" s="19">
        <v>12.7</v>
      </c>
      <c r="E62" s="50">
        <v>1.4</v>
      </c>
      <c r="F62" s="12"/>
      <c r="G62" s="12"/>
      <c r="H62" s="34"/>
      <c r="I62" s="34"/>
      <c r="J62" s="28"/>
      <c r="K62" s="75"/>
      <c r="L62" s="82"/>
      <c r="M62" s="82"/>
      <c r="N62" s="83"/>
      <c r="O62" s="83"/>
    </row>
    <row r="63" spans="1:15">
      <c r="A63" s="7"/>
      <c r="B63" s="8"/>
      <c r="C63" s="8"/>
      <c r="D63" s="10"/>
      <c r="E63" s="10"/>
      <c r="F63" s="12"/>
      <c r="G63" s="12"/>
      <c r="H63" s="21"/>
      <c r="I63" s="21"/>
      <c r="J63" s="28"/>
      <c r="K63" s="75"/>
      <c r="L63" s="82"/>
      <c r="M63" s="82"/>
      <c r="N63" s="83"/>
      <c r="O63" s="83"/>
    </row>
    <row r="64" spans="1:15">
      <c r="A64" s="7"/>
      <c r="B64" s="8">
        <v>40</v>
      </c>
      <c r="C64" s="49" t="s">
        <v>212</v>
      </c>
      <c r="D64" s="19">
        <v>15.4</v>
      </c>
      <c r="E64" s="50">
        <v>1.6</v>
      </c>
      <c r="F64" s="12"/>
      <c r="G64" s="12"/>
      <c r="H64" s="34"/>
      <c r="I64" s="34"/>
      <c r="J64" s="28"/>
      <c r="K64" s="75"/>
      <c r="L64" s="82"/>
      <c r="M64" s="82"/>
      <c r="N64" s="83"/>
      <c r="O64" s="83"/>
    </row>
    <row r="65" spans="1:15">
      <c r="A65" s="7"/>
      <c r="B65" s="8"/>
      <c r="C65" s="8"/>
      <c r="D65" s="10"/>
      <c r="E65" s="10"/>
      <c r="F65" s="12"/>
      <c r="G65" s="12"/>
      <c r="H65" s="21"/>
      <c r="I65" s="21"/>
      <c r="J65" s="28"/>
      <c r="K65" s="75"/>
      <c r="L65" s="82"/>
      <c r="M65" s="82"/>
      <c r="N65" s="83"/>
      <c r="O65" s="83"/>
    </row>
    <row r="66" spans="1:15">
      <c r="A66" s="7"/>
      <c r="B66" s="8">
        <v>41</v>
      </c>
      <c r="C66" s="49" t="s">
        <v>218</v>
      </c>
      <c r="D66" s="19">
        <v>11.6</v>
      </c>
      <c r="E66" s="19">
        <v>1.2</v>
      </c>
      <c r="F66" s="12"/>
      <c r="G66" s="12"/>
      <c r="H66" s="34"/>
      <c r="I66" s="34"/>
      <c r="J66" s="28"/>
      <c r="K66" s="75"/>
      <c r="L66" s="82"/>
      <c r="M66" s="82"/>
      <c r="N66" s="83"/>
      <c r="O66" s="83"/>
    </row>
    <row r="67" spans="1:15">
      <c r="A67" s="7"/>
      <c r="B67" s="8"/>
      <c r="C67" s="49"/>
      <c r="D67" s="12"/>
      <c r="E67" s="12"/>
      <c r="F67" s="12"/>
      <c r="G67" s="12"/>
      <c r="H67" s="21"/>
      <c r="I67" s="21"/>
      <c r="J67" s="28"/>
      <c r="K67" s="75"/>
      <c r="L67" s="82"/>
      <c r="M67" s="82"/>
      <c r="N67" s="83"/>
      <c r="O67" s="83"/>
    </row>
    <row r="68" spans="1:15">
      <c r="A68" s="7"/>
      <c r="B68" s="8"/>
      <c r="C68" s="49"/>
      <c r="D68" s="12"/>
      <c r="E68" s="12"/>
      <c r="F68" s="12"/>
      <c r="G68" s="12"/>
      <c r="H68" s="21"/>
      <c r="I68" s="21"/>
      <c r="J68" s="28"/>
      <c r="K68" s="75"/>
      <c r="L68" s="82"/>
      <c r="M68" s="82"/>
      <c r="N68" s="83"/>
      <c r="O68" s="83"/>
    </row>
    <row r="69" spans="1:15">
      <c r="A69" s="7">
        <v>6</v>
      </c>
      <c r="B69" s="8"/>
      <c r="C69" s="51" t="s">
        <v>221</v>
      </c>
      <c r="D69" s="12"/>
      <c r="E69" s="12"/>
      <c r="F69" s="14">
        <v>75</v>
      </c>
      <c r="G69" s="14">
        <v>8</v>
      </c>
      <c r="H69" s="13">
        <f>+AVERAGE(D70:D71)</f>
        <v>27.76</v>
      </c>
      <c r="I69" s="13">
        <f>+SQRT((E70^2)/1)</f>
        <v>3.06</v>
      </c>
      <c r="J69" s="55">
        <f>+(F69*1000)/(H69*1000)</f>
        <v>2.7017291066282421</v>
      </c>
      <c r="K69" s="74">
        <f>+J69*(SQRT(I69/H69)^2+(G69/F69)^2)</f>
        <v>0.32855275214754159</v>
      </c>
      <c r="L69" s="82">
        <v>27.762929997457299</v>
      </c>
      <c r="M69" s="82">
        <v>3.10814195830732</v>
      </c>
      <c r="N69" s="55">
        <f>+($F69*1000)/(L69*1000)</f>
        <v>2.7014439760813778</v>
      </c>
      <c r="O69" s="55">
        <f>+N69*(SQRT(M69/L69)^2+($G69/$F69)^2)</f>
        <v>0.33317105594602486</v>
      </c>
    </row>
    <row r="70" spans="1:15">
      <c r="A70" s="7"/>
      <c r="B70" s="8">
        <v>42</v>
      </c>
      <c r="C70" s="49" t="s">
        <v>224</v>
      </c>
      <c r="D70" s="27">
        <v>27.76</v>
      </c>
      <c r="E70" s="27">
        <v>3.06</v>
      </c>
      <c r="F70" s="27"/>
      <c r="G70" s="27"/>
      <c r="H70" s="28"/>
      <c r="I70" s="28"/>
      <c r="J70" s="28"/>
      <c r="K70" s="75"/>
      <c r="L70" s="82"/>
      <c r="M70" s="82"/>
      <c r="N70" s="83"/>
      <c r="O70" s="83"/>
    </row>
    <row r="71" spans="1:15">
      <c r="A71" s="7"/>
      <c r="B71" s="8"/>
      <c r="C71" s="49"/>
      <c r="D71" s="27"/>
      <c r="E71" s="27"/>
      <c r="F71" s="27"/>
      <c r="G71" s="27"/>
      <c r="H71" s="28"/>
      <c r="I71" s="28"/>
      <c r="J71" s="28"/>
      <c r="K71" s="75"/>
      <c r="L71" s="82"/>
      <c r="M71" s="82"/>
      <c r="N71" s="83"/>
      <c r="O71" s="83"/>
    </row>
    <row r="72" spans="1:15">
      <c r="A72" s="7"/>
      <c r="B72" s="8"/>
      <c r="C72" s="51"/>
      <c r="D72" s="12"/>
      <c r="E72" s="12"/>
      <c r="F72" s="12"/>
      <c r="G72" s="12"/>
      <c r="H72" s="21"/>
      <c r="I72" s="21"/>
      <c r="J72" s="28"/>
      <c r="K72" s="75"/>
      <c r="L72" s="82"/>
      <c r="M72" s="82"/>
      <c r="N72" s="83"/>
      <c r="O72" s="83"/>
    </row>
    <row r="73" spans="1:15">
      <c r="A73" s="7">
        <v>7</v>
      </c>
      <c r="B73" s="8"/>
      <c r="C73" s="51" t="s">
        <v>232</v>
      </c>
      <c r="D73" s="12"/>
      <c r="E73" s="12"/>
      <c r="F73" s="45">
        <v>149</v>
      </c>
      <c r="G73" s="45">
        <v>14</v>
      </c>
      <c r="H73" s="13">
        <f>+AVERAGE(D74:D77)</f>
        <v>18.366666666666667</v>
      </c>
      <c r="I73" s="13">
        <f>+SQRT((E74^2+E75^2+E77^2)/3)</f>
        <v>1.6990193249832877</v>
      </c>
      <c r="J73" s="55">
        <f>+(F73*1000)/(H73*1000)</f>
        <v>8.1125226860254074</v>
      </c>
      <c r="K73" s="74">
        <f>+J73*(SQRT(I73/H73)^2+(G73/F73)^2)</f>
        <v>0.82207454044645567</v>
      </c>
      <c r="L73" s="82">
        <v>18.379102251635999</v>
      </c>
      <c r="M73" s="82">
        <v>2.0185853864136698</v>
      </c>
      <c r="N73" s="55">
        <f>+($F73*1000)/(L73*1000)</f>
        <v>8.1070336276483204</v>
      </c>
      <c r="O73" s="55">
        <f>+N73*(SQRT(M73/L73)^2+($G73/$F73)^2)</f>
        <v>0.96197167889264312</v>
      </c>
    </row>
    <row r="74" spans="1:15">
      <c r="A74" s="7"/>
      <c r="B74" s="8">
        <v>43</v>
      </c>
      <c r="C74" s="49" t="s">
        <v>235</v>
      </c>
      <c r="D74" s="19">
        <v>17.8</v>
      </c>
      <c r="E74" s="19">
        <v>1.9</v>
      </c>
      <c r="F74" s="12"/>
      <c r="G74" s="12"/>
      <c r="H74" s="34"/>
      <c r="I74" s="34"/>
      <c r="J74" s="28"/>
      <c r="K74" s="75"/>
      <c r="L74" s="82"/>
      <c r="M74" s="82"/>
      <c r="N74" s="83"/>
      <c r="O74" s="83"/>
    </row>
    <row r="75" spans="1:15">
      <c r="A75" s="7"/>
      <c r="B75" s="8">
        <v>44</v>
      </c>
      <c r="C75" s="49" t="s">
        <v>240</v>
      </c>
      <c r="D75" s="19">
        <v>19.899999999999999</v>
      </c>
      <c r="E75" s="19">
        <v>1.2</v>
      </c>
      <c r="F75" s="27"/>
      <c r="G75" s="27"/>
      <c r="H75" s="28"/>
      <c r="I75" s="28"/>
      <c r="J75" s="28"/>
      <c r="K75" s="75"/>
      <c r="L75" s="82"/>
      <c r="M75" s="82"/>
      <c r="N75" s="83"/>
      <c r="O75" s="83"/>
    </row>
    <row r="76" spans="1:15">
      <c r="A76" s="7"/>
      <c r="B76" s="8"/>
      <c r="C76" s="49"/>
      <c r="D76" s="27"/>
      <c r="E76" s="27"/>
      <c r="F76" s="27"/>
      <c r="G76" s="27"/>
      <c r="H76" s="28"/>
      <c r="I76" s="28"/>
      <c r="J76" s="28"/>
      <c r="K76" s="75"/>
      <c r="L76" s="82"/>
      <c r="M76" s="82"/>
      <c r="N76" s="83"/>
      <c r="O76" s="83"/>
    </row>
    <row r="77" spans="1:15">
      <c r="A77" s="7"/>
      <c r="B77" s="8">
        <v>45</v>
      </c>
      <c r="C77" s="49" t="s">
        <v>246</v>
      </c>
      <c r="D77" s="19">
        <v>17.399999999999999</v>
      </c>
      <c r="E77" s="19">
        <v>1.9</v>
      </c>
      <c r="F77" s="27"/>
      <c r="G77" s="27"/>
      <c r="H77" s="28"/>
      <c r="I77" s="28"/>
      <c r="J77" s="28"/>
      <c r="K77" s="75"/>
      <c r="L77" s="82"/>
      <c r="M77" s="82"/>
      <c r="N77" s="83"/>
      <c r="O77" s="83"/>
    </row>
    <row r="78" spans="1:15">
      <c r="A78" s="7"/>
      <c r="B78" s="8"/>
      <c r="C78" s="49"/>
      <c r="D78" s="27"/>
      <c r="E78" s="27"/>
      <c r="F78" s="27"/>
      <c r="G78" s="27"/>
      <c r="H78" s="28"/>
      <c r="I78" s="28"/>
      <c r="J78" s="28"/>
      <c r="K78" s="75"/>
      <c r="L78" s="82"/>
      <c r="M78" s="82"/>
      <c r="N78" s="83"/>
      <c r="O78" s="83"/>
    </row>
    <row r="79" spans="1:15">
      <c r="A79" s="7"/>
      <c r="B79" s="8"/>
      <c r="C79" s="49"/>
      <c r="D79" s="12"/>
      <c r="E79" s="12"/>
      <c r="F79" s="12"/>
      <c r="G79" s="12"/>
      <c r="H79" s="21"/>
      <c r="I79" s="21"/>
      <c r="J79" s="28"/>
      <c r="K79" s="75"/>
      <c r="L79" s="82"/>
      <c r="M79" s="82"/>
      <c r="N79" s="83"/>
      <c r="O79" s="83"/>
    </row>
    <row r="80" spans="1:15">
      <c r="A80" s="7">
        <v>8</v>
      </c>
      <c r="B80" s="8"/>
      <c r="C80" s="51" t="s">
        <v>249</v>
      </c>
      <c r="D80" s="12"/>
      <c r="E80" s="12"/>
      <c r="F80" s="45">
        <v>25.5</v>
      </c>
      <c r="G80" s="45">
        <v>4</v>
      </c>
      <c r="H80" s="13">
        <f>+AVERAGE(D81:D87)</f>
        <v>2.6174999999999997</v>
      </c>
      <c r="I80" s="13">
        <f>+SQRT((E81^2+E83^2+E85^2+E87^2)/4)</f>
        <v>0.33113441379596897</v>
      </c>
      <c r="J80" s="55">
        <f>+(F80*1000)/(H80*1000)</f>
        <v>9.7421203438395434</v>
      </c>
      <c r="K80" s="74">
        <f>+J80*(SQRT(I80/H80)^2+(G80/F80)^2)</f>
        <v>1.4721689740512887</v>
      </c>
      <c r="L80" s="82">
        <v>2.6168290647609198</v>
      </c>
      <c r="M80" s="82">
        <v>0.52237465088848301</v>
      </c>
      <c r="N80" s="55">
        <f>+($F80*1000)/(L80*1000)</f>
        <v>9.7446181500318012</v>
      </c>
      <c r="O80" s="55">
        <f>+N80*(SQRT(M80/L80)^2+($G80/$F80)^2)</f>
        <v>2.1850080165931609</v>
      </c>
    </row>
    <row r="81" spans="1:15">
      <c r="A81" s="7"/>
      <c r="B81" s="8">
        <v>46</v>
      </c>
      <c r="C81" s="49" t="s">
        <v>252</v>
      </c>
      <c r="D81" s="19">
        <v>2.1</v>
      </c>
      <c r="E81" s="19">
        <v>0.22</v>
      </c>
      <c r="F81" s="12"/>
      <c r="G81" s="12"/>
      <c r="H81" s="20"/>
      <c r="I81" s="20"/>
      <c r="J81" s="28"/>
      <c r="K81" s="75"/>
      <c r="L81" s="82"/>
      <c r="M81" s="82"/>
      <c r="N81" s="83"/>
      <c r="O81" s="83"/>
    </row>
    <row r="82" spans="1:15">
      <c r="A82" s="7"/>
      <c r="B82" s="8"/>
      <c r="C82" s="8"/>
      <c r="D82" s="10"/>
      <c r="E82" s="10"/>
      <c r="F82" s="12"/>
      <c r="G82" s="12"/>
      <c r="H82" s="20"/>
      <c r="I82" s="20"/>
      <c r="J82" s="28"/>
      <c r="K82" s="75"/>
      <c r="L82" s="82"/>
      <c r="M82" s="82"/>
      <c r="N82" s="83"/>
      <c r="O82" s="83"/>
    </row>
    <row r="83" spans="1:15">
      <c r="A83" s="7"/>
      <c r="B83" s="8">
        <v>47</v>
      </c>
      <c r="C83" s="49" t="s">
        <v>258</v>
      </c>
      <c r="D83" s="19">
        <v>2.38</v>
      </c>
      <c r="E83" s="19">
        <v>0.35</v>
      </c>
      <c r="F83" s="12"/>
      <c r="G83" s="12"/>
      <c r="H83" s="20"/>
      <c r="I83" s="20"/>
      <c r="J83" s="28"/>
      <c r="K83" s="75"/>
      <c r="L83" s="82"/>
      <c r="M83" s="82"/>
      <c r="N83" s="83"/>
      <c r="O83" s="83"/>
    </row>
    <row r="84" spans="1:15">
      <c r="A84" s="7"/>
      <c r="B84" s="8"/>
      <c r="C84" s="8"/>
      <c r="D84" s="31"/>
      <c r="E84" s="31"/>
      <c r="F84" s="12"/>
      <c r="G84" s="12"/>
      <c r="H84" s="20"/>
      <c r="I84" s="20"/>
      <c r="J84" s="28"/>
      <c r="K84" s="75"/>
      <c r="L84" s="82"/>
      <c r="M84" s="82"/>
      <c r="N84" s="83"/>
      <c r="O84" s="83"/>
    </row>
    <row r="85" spans="1:15">
      <c r="A85" s="7"/>
      <c r="B85" s="8">
        <v>48</v>
      </c>
      <c r="C85" s="49" t="s">
        <v>264</v>
      </c>
      <c r="D85" s="19">
        <v>2.86</v>
      </c>
      <c r="E85" s="19">
        <v>0.34</v>
      </c>
      <c r="F85" s="12"/>
      <c r="G85" s="12"/>
      <c r="H85" s="21"/>
      <c r="I85" s="21"/>
      <c r="J85" s="28"/>
      <c r="K85" s="75"/>
      <c r="L85" s="82"/>
      <c r="M85" s="82"/>
      <c r="N85" s="83"/>
      <c r="O85" s="83"/>
    </row>
    <row r="86" spans="1:15">
      <c r="A86" s="7"/>
      <c r="B86" s="8"/>
      <c r="C86" s="8"/>
      <c r="D86" s="10"/>
      <c r="E86" s="10"/>
      <c r="F86" s="12"/>
      <c r="G86" s="12"/>
      <c r="H86" s="21"/>
      <c r="I86" s="21"/>
      <c r="J86" s="28"/>
      <c r="K86" s="75"/>
      <c r="L86" s="82"/>
      <c r="M86" s="82"/>
      <c r="N86" s="83"/>
      <c r="O86" s="83"/>
    </row>
    <row r="87" spans="1:15">
      <c r="A87" s="7"/>
      <c r="B87" s="8">
        <v>49</v>
      </c>
      <c r="C87" s="49" t="s">
        <v>271</v>
      </c>
      <c r="D87" s="19">
        <v>3.13</v>
      </c>
      <c r="E87" s="19">
        <v>0.39</v>
      </c>
      <c r="F87" s="12"/>
      <c r="G87" s="12"/>
      <c r="H87" s="21"/>
      <c r="I87" s="21"/>
      <c r="J87" s="28"/>
      <c r="K87" s="75"/>
      <c r="L87" s="82"/>
      <c r="M87" s="82"/>
      <c r="N87" s="83"/>
      <c r="O87" s="83"/>
    </row>
    <row r="88" spans="1:15">
      <c r="A88" s="7"/>
      <c r="B88" s="8"/>
      <c r="C88" s="49"/>
      <c r="D88" s="12"/>
      <c r="E88" s="12"/>
      <c r="F88" s="12"/>
      <c r="G88" s="12"/>
      <c r="H88" s="21"/>
      <c r="I88" s="21"/>
      <c r="J88" s="28"/>
      <c r="K88" s="75"/>
      <c r="L88" s="82"/>
      <c r="M88" s="82"/>
      <c r="N88" s="83"/>
      <c r="O88" s="83"/>
    </row>
    <row r="89" spans="1:15">
      <c r="A89" s="7"/>
      <c r="B89" s="8"/>
      <c r="C89" s="49"/>
      <c r="D89" s="12"/>
      <c r="E89" s="12"/>
      <c r="F89" s="12"/>
      <c r="G89" s="12"/>
      <c r="H89" s="21"/>
      <c r="I89" s="21"/>
      <c r="J89" s="28"/>
      <c r="K89" s="75"/>
      <c r="L89" s="82"/>
      <c r="M89" s="82"/>
      <c r="N89" s="83"/>
      <c r="O89" s="83"/>
    </row>
    <row r="90" spans="1:15">
      <c r="A90" s="7">
        <v>9</v>
      </c>
      <c r="B90" s="8"/>
      <c r="C90" s="51" t="s">
        <v>277</v>
      </c>
      <c r="D90" s="12"/>
      <c r="E90" s="12"/>
      <c r="F90" s="14">
        <v>80</v>
      </c>
      <c r="G90" s="14">
        <v>14</v>
      </c>
      <c r="H90" s="13">
        <f>+AVERAGE(D91:D93)</f>
        <v>10.79</v>
      </c>
      <c r="I90" s="13">
        <f>+SQRT((E91^2+E93^2)/2)</f>
        <v>1.1697221892398213</v>
      </c>
      <c r="J90" s="55">
        <f>+(F90*1000)/(H90*1000)</f>
        <v>7.4142724745134387</v>
      </c>
      <c r="K90" s="74">
        <f>+J90*(SQRT(I90/H90)^2+(G90/F90)^2)</f>
        <v>1.0308284550980913</v>
      </c>
      <c r="L90" s="82">
        <v>10.790949300577299</v>
      </c>
      <c r="M90" s="82">
        <v>1.3818381624502001</v>
      </c>
      <c r="N90" s="55">
        <f>+($F90*1000)/(L90*1000)</f>
        <v>7.4136202266949871</v>
      </c>
      <c r="O90" s="55">
        <f>+N90*(SQRT(M90/L90)^2+($G90/$F90)^2)</f>
        <v>1.1763954215298462</v>
      </c>
    </row>
    <row r="91" spans="1:15">
      <c r="A91" s="7"/>
      <c r="B91" s="8">
        <v>50</v>
      </c>
      <c r="C91" s="49" t="s">
        <v>280</v>
      </c>
      <c r="D91" s="19">
        <v>10.06</v>
      </c>
      <c r="E91" s="19">
        <v>1.06</v>
      </c>
      <c r="F91" s="12"/>
      <c r="G91" s="12"/>
      <c r="H91" s="20"/>
      <c r="I91" s="20"/>
      <c r="J91" s="28"/>
      <c r="K91" s="75"/>
      <c r="L91" s="82"/>
      <c r="M91" s="82"/>
      <c r="N91" s="83"/>
      <c r="O91" s="83"/>
    </row>
    <row r="92" spans="1:15">
      <c r="A92" s="7"/>
      <c r="B92" s="8"/>
      <c r="C92" s="8"/>
      <c r="D92" s="10"/>
      <c r="E92" s="10"/>
      <c r="F92" s="12"/>
      <c r="G92" s="12"/>
      <c r="H92" s="21"/>
      <c r="I92" s="21"/>
      <c r="J92" s="28"/>
      <c r="K92" s="75"/>
      <c r="L92" s="82"/>
      <c r="M92" s="82"/>
      <c r="N92" s="83"/>
      <c r="O92" s="83"/>
    </row>
    <row r="93" spans="1:15">
      <c r="A93" s="7"/>
      <c r="B93" s="8">
        <v>51</v>
      </c>
      <c r="C93" s="49" t="s">
        <v>287</v>
      </c>
      <c r="D93" s="19">
        <v>11.52</v>
      </c>
      <c r="E93" s="19">
        <v>1.27</v>
      </c>
      <c r="F93" s="12"/>
      <c r="G93" s="12"/>
      <c r="H93" s="20"/>
      <c r="I93" s="20"/>
      <c r="J93" s="28"/>
      <c r="K93" s="75"/>
      <c r="L93" s="82"/>
      <c r="M93" s="82"/>
      <c r="N93" s="83"/>
      <c r="O93" s="83"/>
    </row>
    <row r="94" spans="1:15">
      <c r="A94" s="7"/>
      <c r="B94" s="8"/>
      <c r="C94" s="8"/>
      <c r="D94" s="10"/>
      <c r="E94" s="10"/>
      <c r="F94" s="12"/>
      <c r="G94" s="12"/>
      <c r="H94" s="21"/>
      <c r="I94" s="21"/>
      <c r="J94" s="28"/>
      <c r="K94" s="75"/>
      <c r="L94" s="82"/>
      <c r="M94" s="82"/>
      <c r="N94" s="83"/>
      <c r="O94" s="83"/>
    </row>
    <row r="95" spans="1:15">
      <c r="A95" s="7"/>
      <c r="B95" s="8">
        <v>52</v>
      </c>
      <c r="C95" s="49" t="s">
        <v>290</v>
      </c>
      <c r="D95" s="19">
        <v>12.18</v>
      </c>
      <c r="E95" s="19">
        <v>1.28</v>
      </c>
      <c r="F95" s="14">
        <v>60</v>
      </c>
      <c r="G95" s="14">
        <v>15</v>
      </c>
      <c r="H95" s="13">
        <f>+AVERAGE(D95:D97)</f>
        <v>10.715</v>
      </c>
      <c r="I95" s="13">
        <f>+SQRT((E95^2+E97^2)/2)</f>
        <v>1.135627579798941</v>
      </c>
      <c r="J95" s="55">
        <v>6</v>
      </c>
      <c r="K95" s="74">
        <v>0.6</v>
      </c>
      <c r="L95" s="82">
        <v>10.7226516183855</v>
      </c>
      <c r="M95" s="82">
        <v>1.8713953048354199</v>
      </c>
      <c r="N95" s="55">
        <f>+($F95*1000)/(L95*1000)</f>
        <v>5.5956308323140451</v>
      </c>
      <c r="O95" s="55">
        <f>+N95*(SQRT(M95/L95)^2+($G95/$F95)^2)</f>
        <v>1.3263171996374303</v>
      </c>
    </row>
    <row r="96" spans="1:15">
      <c r="A96" s="7"/>
      <c r="B96" s="8"/>
      <c r="C96" s="8"/>
      <c r="D96" s="10"/>
      <c r="E96" s="10"/>
      <c r="F96" s="12"/>
      <c r="G96" s="12"/>
      <c r="H96" s="21"/>
      <c r="I96" s="21"/>
      <c r="J96" s="28"/>
      <c r="K96" s="75"/>
      <c r="L96" s="82"/>
      <c r="M96" s="82"/>
      <c r="N96" s="83"/>
      <c r="O96" s="83"/>
    </row>
    <row r="97" spans="1:15">
      <c r="A97" s="7"/>
      <c r="B97" s="8">
        <v>53</v>
      </c>
      <c r="C97" s="49" t="s">
        <v>293</v>
      </c>
      <c r="D97" s="19">
        <v>9.25</v>
      </c>
      <c r="E97" s="19">
        <v>0.97</v>
      </c>
      <c r="F97" s="31"/>
      <c r="G97" s="12"/>
      <c r="H97" s="20"/>
      <c r="I97" s="20"/>
      <c r="J97" s="28"/>
      <c r="K97" s="75"/>
      <c r="L97" s="82"/>
      <c r="M97" s="82"/>
      <c r="N97" s="83"/>
      <c r="O97" s="83"/>
    </row>
    <row r="98" spans="1:15">
      <c r="A98" s="7"/>
      <c r="B98" s="8"/>
      <c r="C98" s="8"/>
      <c r="D98" s="12"/>
      <c r="E98" s="12"/>
      <c r="F98" s="12"/>
      <c r="G98" s="12"/>
      <c r="H98" s="21"/>
      <c r="I98" s="21"/>
      <c r="J98" s="28"/>
      <c r="K98" s="75"/>
      <c r="L98" s="82"/>
      <c r="M98" s="82"/>
      <c r="N98" s="83"/>
      <c r="O98" s="83"/>
    </row>
    <row r="99" spans="1:15">
      <c r="A99" s="7">
        <v>10</v>
      </c>
      <c r="B99" s="8"/>
      <c r="C99" s="51" t="s">
        <v>295</v>
      </c>
      <c r="D99" s="12"/>
      <c r="E99" s="12"/>
      <c r="F99" s="45">
        <v>64</v>
      </c>
      <c r="G99" s="45">
        <v>7</v>
      </c>
      <c r="H99" s="13">
        <f>+AVERAGE(D100:D111)</f>
        <v>11.173333333333334</v>
      </c>
      <c r="I99" s="13">
        <f>+SQRT((E100^2+E102^2+E104^2+E106^2+E108^2+E110^2)/6)</f>
        <v>1.3529227620230211</v>
      </c>
      <c r="J99" s="55">
        <f>+(F99*1000)/(H99*1000)</f>
        <v>5.7279236276849641</v>
      </c>
      <c r="K99" s="74">
        <f>+J99*(SQRT(I99/H99)^2+(G99/F99)^2)</f>
        <v>0.76208800015135425</v>
      </c>
      <c r="L99" s="82">
        <v>11.1783673641729</v>
      </c>
      <c r="M99" s="82">
        <v>2.3161762425133698</v>
      </c>
      <c r="N99" s="55">
        <f>+($F99*1000)/(L99*1000)</f>
        <v>5.7253441325539614</v>
      </c>
      <c r="O99" s="55">
        <f>+N99*(SQRT(M99/L99)^2+($G99/$F99)^2)</f>
        <v>1.2547924578852523</v>
      </c>
    </row>
    <row r="100" spans="1:15">
      <c r="A100" s="7"/>
      <c r="B100" s="8">
        <v>54</v>
      </c>
      <c r="C100" s="49" t="s">
        <v>298</v>
      </c>
      <c r="D100" s="19">
        <v>10.23</v>
      </c>
      <c r="E100" s="19">
        <v>1.1100000000000001</v>
      </c>
      <c r="F100" s="12"/>
      <c r="G100" s="12"/>
      <c r="H100" s="20"/>
      <c r="I100" s="20"/>
      <c r="J100" s="28"/>
      <c r="K100" s="75"/>
      <c r="L100" s="82"/>
      <c r="M100" s="82"/>
      <c r="N100" s="83"/>
      <c r="O100" s="83"/>
    </row>
    <row r="101" spans="1:15">
      <c r="A101" s="7"/>
      <c r="B101" s="8"/>
      <c r="C101" s="8"/>
      <c r="D101" s="10"/>
      <c r="E101" s="10"/>
      <c r="F101" s="12"/>
      <c r="G101" s="12"/>
      <c r="H101" s="21"/>
      <c r="I101" s="21"/>
      <c r="J101" s="28"/>
      <c r="K101" s="75"/>
      <c r="L101" s="82"/>
      <c r="M101" s="82"/>
      <c r="N101" s="83"/>
      <c r="O101" s="83"/>
    </row>
    <row r="102" spans="1:15">
      <c r="A102" s="7"/>
      <c r="B102" s="8">
        <v>55</v>
      </c>
      <c r="C102" s="49" t="s">
        <v>305</v>
      </c>
      <c r="D102" s="19">
        <v>7.97</v>
      </c>
      <c r="E102" s="19">
        <v>0.84</v>
      </c>
      <c r="F102" s="12"/>
      <c r="G102" s="12"/>
      <c r="H102" s="20"/>
      <c r="I102" s="20"/>
      <c r="J102" s="28"/>
      <c r="K102" s="75"/>
      <c r="L102" s="82"/>
      <c r="M102" s="82"/>
      <c r="N102" s="83"/>
      <c r="O102" s="83"/>
    </row>
    <row r="103" spans="1:15">
      <c r="A103" s="7"/>
      <c r="B103" s="8"/>
      <c r="C103" s="8"/>
      <c r="D103" s="10"/>
      <c r="E103" s="10"/>
      <c r="F103" s="12"/>
      <c r="G103" s="12"/>
      <c r="H103" s="21"/>
      <c r="I103" s="21"/>
      <c r="J103" s="28"/>
      <c r="K103" s="75"/>
      <c r="L103" s="82"/>
      <c r="M103" s="82"/>
      <c r="N103" s="83"/>
      <c r="O103" s="83"/>
    </row>
    <row r="104" spans="1:15">
      <c r="A104" s="7"/>
      <c r="B104" s="8">
        <v>56</v>
      </c>
      <c r="C104" s="49" t="s">
        <v>311</v>
      </c>
      <c r="D104" s="19">
        <v>14.09</v>
      </c>
      <c r="E104" s="19">
        <v>1.49</v>
      </c>
      <c r="F104" s="12"/>
      <c r="G104" s="12"/>
      <c r="H104" s="20"/>
      <c r="I104" s="20"/>
      <c r="J104" s="28"/>
      <c r="K104" s="75"/>
      <c r="L104" s="82"/>
      <c r="M104" s="82"/>
      <c r="N104" s="83"/>
      <c r="O104" s="83"/>
    </row>
    <row r="105" spans="1:15">
      <c r="A105" s="7"/>
      <c r="B105" s="8"/>
      <c r="C105" s="8"/>
      <c r="D105" s="10"/>
      <c r="E105" s="10"/>
      <c r="F105" s="12"/>
      <c r="G105" s="12"/>
      <c r="H105" s="21"/>
      <c r="I105" s="21"/>
      <c r="J105" s="28"/>
      <c r="K105" s="75"/>
      <c r="L105" s="82"/>
      <c r="M105" s="82"/>
      <c r="N105" s="83"/>
      <c r="O105" s="83"/>
    </row>
    <row r="106" spans="1:15">
      <c r="A106" s="7"/>
      <c r="B106" s="8">
        <v>57</v>
      </c>
      <c r="C106" s="49" t="s">
        <v>317</v>
      </c>
      <c r="D106" s="19">
        <v>12.27</v>
      </c>
      <c r="E106" s="19">
        <v>1.3</v>
      </c>
      <c r="F106" s="12"/>
      <c r="G106" s="12"/>
      <c r="H106" s="20"/>
      <c r="I106" s="20"/>
      <c r="J106" s="28"/>
      <c r="K106" s="75"/>
      <c r="L106" s="82"/>
      <c r="M106" s="82"/>
      <c r="N106" s="83"/>
      <c r="O106" s="83"/>
    </row>
    <row r="107" spans="1:15">
      <c r="A107" s="7"/>
      <c r="B107" s="8"/>
      <c r="C107" s="8"/>
      <c r="D107" s="12"/>
      <c r="E107" s="12"/>
      <c r="F107" s="12"/>
      <c r="G107" s="12"/>
      <c r="H107" s="21"/>
      <c r="I107" s="21"/>
      <c r="J107" s="28"/>
      <c r="K107" s="75"/>
      <c r="L107" s="82"/>
      <c r="M107" s="82"/>
      <c r="N107" s="83"/>
      <c r="O107" s="83"/>
    </row>
    <row r="108" spans="1:15">
      <c r="A108" s="7"/>
      <c r="B108" s="8">
        <v>58</v>
      </c>
      <c r="C108" s="49" t="s">
        <v>319</v>
      </c>
      <c r="D108" s="19">
        <v>10.98</v>
      </c>
      <c r="E108" s="19">
        <v>1.89</v>
      </c>
      <c r="F108" s="12"/>
      <c r="G108" s="12"/>
      <c r="H108" s="21"/>
      <c r="I108" s="21"/>
      <c r="J108" s="28"/>
      <c r="K108" s="75"/>
      <c r="L108" s="82"/>
      <c r="M108" s="82"/>
      <c r="N108" s="83"/>
      <c r="O108" s="83"/>
    </row>
    <row r="109" spans="1:15">
      <c r="A109" s="7"/>
      <c r="B109" s="8"/>
      <c r="C109" s="8"/>
      <c r="D109" s="10"/>
      <c r="E109" s="10"/>
      <c r="F109" s="12"/>
      <c r="G109" s="12"/>
      <c r="H109" s="21"/>
      <c r="I109" s="21"/>
      <c r="J109" s="28"/>
      <c r="K109" s="75"/>
      <c r="L109" s="82"/>
      <c r="M109" s="82"/>
      <c r="N109" s="83"/>
      <c r="O109" s="83"/>
    </row>
    <row r="110" spans="1:15">
      <c r="A110" s="7"/>
      <c r="B110" s="8">
        <v>59</v>
      </c>
      <c r="C110" s="49" t="s">
        <v>322</v>
      </c>
      <c r="D110" s="19">
        <v>11.5</v>
      </c>
      <c r="E110" s="19">
        <v>1.25</v>
      </c>
      <c r="F110" s="12"/>
      <c r="G110" s="12"/>
      <c r="H110" s="21"/>
      <c r="I110" s="21"/>
      <c r="J110" s="28"/>
      <c r="K110" s="75"/>
      <c r="L110" s="82"/>
      <c r="M110" s="82"/>
      <c r="N110" s="83"/>
      <c r="O110" s="83"/>
    </row>
    <row r="111" spans="1:15">
      <c r="A111" s="7"/>
      <c r="B111" s="8"/>
      <c r="C111" s="8"/>
      <c r="D111" s="12"/>
      <c r="E111" s="12"/>
      <c r="F111" s="12"/>
      <c r="G111" s="12"/>
      <c r="H111" s="21"/>
      <c r="I111" s="21"/>
      <c r="J111" s="28"/>
      <c r="K111" s="75"/>
      <c r="L111" s="82"/>
      <c r="M111" s="82"/>
      <c r="N111" s="83"/>
      <c r="O111" s="83"/>
    </row>
    <row r="112" spans="1:15">
      <c r="A112" s="7"/>
      <c r="B112" s="8"/>
      <c r="C112" s="8"/>
      <c r="D112" s="12"/>
      <c r="E112" s="12"/>
      <c r="F112" s="12"/>
      <c r="G112" s="12"/>
      <c r="H112" s="21"/>
      <c r="I112" s="21"/>
      <c r="J112" s="28"/>
      <c r="K112" s="75"/>
      <c r="L112" s="82"/>
      <c r="M112" s="82"/>
      <c r="N112" s="83"/>
      <c r="O112" s="83"/>
    </row>
    <row r="113" spans="1:15">
      <c r="A113" s="7">
        <v>11</v>
      </c>
      <c r="B113" s="8"/>
      <c r="C113" s="9" t="s">
        <v>325</v>
      </c>
      <c r="D113" s="12"/>
      <c r="E113" s="12"/>
      <c r="F113" s="14">
        <v>100</v>
      </c>
      <c r="G113" s="14">
        <v>10</v>
      </c>
      <c r="H113" s="13">
        <f>+AVERAGE(D114:D124)</f>
        <v>12.978333333333333</v>
      </c>
      <c r="I113" s="13">
        <f>+SQRT((E114^2+E116^2+E118^2+E120^2+E122^2+E124^2)/6)</f>
        <v>1.4041960926689216</v>
      </c>
      <c r="J113" s="55">
        <f>+(F113*1000)/(H113*1000)</f>
        <v>7.7051496083215616</v>
      </c>
      <c r="K113" s="74">
        <f>+J113*(SQRT(I113/H113)^2+(G113/F113)^2)</f>
        <v>0.91071331502000341</v>
      </c>
      <c r="L113" s="82">
        <v>12.9862274378973</v>
      </c>
      <c r="M113" s="82">
        <v>2.5095656497418402</v>
      </c>
      <c r="N113" s="55">
        <f>+($F113*1000)/(L113*1000)</f>
        <v>7.700465780244472</v>
      </c>
      <c r="O113" s="55">
        <f>+N113*(SQRT(M113/L113)^2+($G113/$F113)^2)</f>
        <v>1.5651061485186015</v>
      </c>
    </row>
    <row r="114" spans="1:15">
      <c r="A114" s="7"/>
      <c r="B114" s="8">
        <v>60</v>
      </c>
      <c r="C114" s="49" t="s">
        <v>328</v>
      </c>
      <c r="D114" s="19">
        <v>15.6</v>
      </c>
      <c r="E114" s="19">
        <v>1.64</v>
      </c>
      <c r="F114" s="12"/>
      <c r="G114" s="12"/>
      <c r="H114" s="20"/>
      <c r="I114" s="20"/>
      <c r="J114" s="28"/>
      <c r="K114" s="75"/>
      <c r="L114" s="82"/>
      <c r="M114" s="82"/>
      <c r="N114" s="83"/>
      <c r="O114" s="83"/>
    </row>
    <row r="115" spans="1:15">
      <c r="A115" s="7"/>
      <c r="B115" s="8"/>
      <c r="C115" s="8"/>
      <c r="D115" s="10"/>
      <c r="E115" s="10"/>
      <c r="F115" s="12"/>
      <c r="G115" s="12"/>
      <c r="H115" s="21"/>
      <c r="I115" s="21"/>
      <c r="J115" s="28"/>
      <c r="K115" s="75"/>
      <c r="L115" s="82"/>
      <c r="M115" s="82"/>
      <c r="N115" s="83"/>
      <c r="O115" s="83"/>
    </row>
    <row r="116" spans="1:15">
      <c r="A116" s="7"/>
      <c r="B116" s="8">
        <v>61</v>
      </c>
      <c r="C116" s="49" t="s">
        <v>336</v>
      </c>
      <c r="D116" s="19">
        <v>13.02</v>
      </c>
      <c r="E116" s="19">
        <v>1.38</v>
      </c>
      <c r="F116" s="12"/>
      <c r="G116" s="12"/>
      <c r="H116" s="20"/>
      <c r="I116" s="20"/>
      <c r="J116" s="28"/>
      <c r="K116" s="75"/>
      <c r="L116" s="82"/>
      <c r="M116" s="82"/>
      <c r="N116" s="83"/>
      <c r="O116" s="83"/>
    </row>
    <row r="117" spans="1:15">
      <c r="A117" s="7"/>
      <c r="B117" s="8"/>
      <c r="C117" s="8"/>
      <c r="D117" s="12"/>
      <c r="E117" s="12"/>
      <c r="F117" s="12"/>
      <c r="G117" s="12"/>
      <c r="H117" s="21"/>
      <c r="I117" s="21"/>
      <c r="J117" s="28"/>
      <c r="K117" s="75"/>
      <c r="L117" s="82"/>
      <c r="M117" s="82"/>
      <c r="N117" s="83"/>
      <c r="O117" s="83"/>
    </row>
    <row r="118" spans="1:15">
      <c r="A118" s="7"/>
      <c r="B118" s="8">
        <v>62</v>
      </c>
      <c r="C118" s="49" t="s">
        <v>341</v>
      </c>
      <c r="D118" s="19">
        <v>11.05</v>
      </c>
      <c r="E118" s="19">
        <v>1.19</v>
      </c>
      <c r="F118" s="12"/>
      <c r="G118" s="12"/>
      <c r="H118" s="47"/>
      <c r="I118" s="47"/>
      <c r="J118" s="28"/>
      <c r="K118" s="75"/>
      <c r="L118" s="82"/>
      <c r="M118" s="82"/>
      <c r="N118" s="83"/>
      <c r="O118" s="83"/>
    </row>
    <row r="119" spans="1:15">
      <c r="A119" s="7"/>
      <c r="B119" s="8"/>
      <c r="C119" s="8"/>
      <c r="D119" s="12"/>
      <c r="E119" s="12"/>
      <c r="F119" s="12"/>
      <c r="G119" s="12"/>
      <c r="H119" s="21"/>
      <c r="I119" s="21"/>
      <c r="J119" s="28"/>
      <c r="K119" s="75"/>
      <c r="L119" s="82"/>
      <c r="M119" s="82"/>
      <c r="N119" s="83"/>
      <c r="O119" s="83"/>
    </row>
    <row r="120" spans="1:15">
      <c r="A120" s="7"/>
      <c r="B120" s="8">
        <v>63</v>
      </c>
      <c r="C120" s="49" t="s">
        <v>347</v>
      </c>
      <c r="D120" s="40">
        <v>9.61</v>
      </c>
      <c r="E120" s="40">
        <v>1.02</v>
      </c>
      <c r="F120" s="12"/>
      <c r="G120" s="12"/>
      <c r="H120" s="47"/>
      <c r="I120" s="47"/>
      <c r="J120" s="28"/>
      <c r="K120" s="75"/>
      <c r="L120" s="82"/>
      <c r="M120" s="82"/>
      <c r="N120" s="83"/>
      <c r="O120" s="83"/>
    </row>
    <row r="121" spans="1:15">
      <c r="A121" s="7"/>
      <c r="B121" s="8"/>
      <c r="C121" s="8"/>
      <c r="D121" s="12"/>
      <c r="E121" s="12"/>
      <c r="F121" s="12"/>
      <c r="G121" s="12"/>
      <c r="H121" s="21"/>
      <c r="I121" s="21"/>
      <c r="J121" s="28"/>
      <c r="K121" s="75"/>
      <c r="L121" s="82"/>
      <c r="M121" s="82"/>
      <c r="N121" s="83"/>
      <c r="O121" s="83"/>
    </row>
    <row r="122" spans="1:15">
      <c r="A122" s="7"/>
      <c r="B122" s="8">
        <v>64</v>
      </c>
      <c r="C122" s="49" t="s">
        <v>353</v>
      </c>
      <c r="D122" s="27">
        <v>13.77</v>
      </c>
      <c r="E122" s="27">
        <v>1.49</v>
      </c>
      <c r="F122" s="27"/>
      <c r="G122" s="27"/>
      <c r="H122" s="28"/>
      <c r="I122" s="28"/>
      <c r="J122" s="28"/>
      <c r="K122" s="75"/>
      <c r="L122" s="82"/>
      <c r="M122" s="82"/>
      <c r="N122" s="83"/>
      <c r="O122" s="83"/>
    </row>
    <row r="123" spans="1:15">
      <c r="A123" s="7"/>
      <c r="B123" s="8"/>
      <c r="C123" s="8"/>
      <c r="D123" s="27"/>
      <c r="E123" s="27"/>
      <c r="F123" s="27"/>
      <c r="G123" s="27"/>
      <c r="H123" s="28"/>
      <c r="I123" s="28"/>
      <c r="J123" s="28"/>
      <c r="K123" s="75"/>
      <c r="L123" s="82"/>
      <c r="M123" s="82"/>
      <c r="N123" s="83"/>
      <c r="O123" s="83"/>
    </row>
    <row r="124" spans="1:15">
      <c r="A124" s="7"/>
      <c r="B124" s="8">
        <v>65</v>
      </c>
      <c r="C124" s="49" t="s">
        <v>359</v>
      </c>
      <c r="D124" s="27">
        <v>14.82</v>
      </c>
      <c r="E124" s="27">
        <v>1.6</v>
      </c>
      <c r="F124" s="27"/>
      <c r="G124" s="27"/>
      <c r="H124" s="28"/>
      <c r="I124" s="28"/>
      <c r="J124" s="28"/>
      <c r="K124" s="75"/>
      <c r="L124" s="82"/>
      <c r="M124" s="82"/>
      <c r="N124" s="83"/>
      <c r="O124" s="83"/>
    </row>
    <row r="125" spans="1:15">
      <c r="A125" s="7"/>
      <c r="B125" s="8"/>
      <c r="C125" s="8"/>
      <c r="D125" s="27"/>
      <c r="E125" s="27"/>
      <c r="F125" s="27"/>
      <c r="G125" s="27"/>
      <c r="H125" s="28"/>
      <c r="I125" s="28"/>
      <c r="J125" s="28"/>
      <c r="K125" s="75"/>
      <c r="L125" s="82"/>
      <c r="M125" s="82"/>
      <c r="N125" s="83"/>
      <c r="O125" s="83"/>
    </row>
    <row r="126" spans="1:15">
      <c r="A126" s="7"/>
      <c r="B126" s="8"/>
      <c r="C126" s="8"/>
      <c r="D126" s="12"/>
      <c r="E126" s="12"/>
      <c r="F126" s="12"/>
      <c r="G126" s="12"/>
      <c r="H126" s="21"/>
      <c r="I126" s="21"/>
      <c r="J126" s="28"/>
      <c r="K126" s="75"/>
      <c r="L126" s="82"/>
      <c r="M126" s="82"/>
      <c r="N126" s="83"/>
      <c r="O126" s="83"/>
    </row>
    <row r="127" spans="1:15">
      <c r="A127" s="7">
        <v>12</v>
      </c>
      <c r="B127" s="8"/>
      <c r="C127" s="9" t="s">
        <v>365</v>
      </c>
      <c r="D127" s="12"/>
      <c r="E127" s="12"/>
      <c r="F127" s="45">
        <v>57</v>
      </c>
      <c r="G127" s="45">
        <v>14</v>
      </c>
      <c r="H127" s="13">
        <f>+AVERAGE(D128:D132)</f>
        <v>14.196666666666665</v>
      </c>
      <c r="I127" s="13">
        <f>+SQRT((E128^2+E130^2+E132^2)/3)</f>
        <v>1.5135168758006412</v>
      </c>
      <c r="J127" s="55">
        <f>+(F127*1000)/(H127*1000)</f>
        <v>4.0150270016435785</v>
      </c>
      <c r="K127" s="74">
        <f>+J127*(SQRT(I127/H127)^2+(G127/F127)^2)</f>
        <v>0.67025646501602776</v>
      </c>
      <c r="L127" s="82">
        <v>14.1922812218404</v>
      </c>
      <c r="M127" s="82">
        <v>1.9759770604486799</v>
      </c>
      <c r="N127" s="55">
        <f>+($F127*1000)/(L127*1000)</f>
        <v>4.0162676534539852</v>
      </c>
      <c r="O127" s="55">
        <f>+N127*(SQRT(M127/L127)^2+($G127/$F127)^2)</f>
        <v>0.80146729516399562</v>
      </c>
    </row>
    <row r="128" spans="1:15">
      <c r="A128" s="7"/>
      <c r="B128" s="8">
        <v>66</v>
      </c>
      <c r="C128" s="8" t="s">
        <v>368</v>
      </c>
      <c r="D128" s="19">
        <v>13.42</v>
      </c>
      <c r="E128" s="19">
        <v>1.41</v>
      </c>
      <c r="F128" s="12"/>
      <c r="G128" s="12"/>
      <c r="H128" s="21"/>
      <c r="I128" s="21"/>
      <c r="J128" s="28"/>
      <c r="K128" s="75"/>
      <c r="L128" s="82"/>
      <c r="M128" s="82"/>
      <c r="N128" s="83"/>
      <c r="O128" s="83"/>
    </row>
    <row r="129" spans="1:15">
      <c r="A129" s="7"/>
      <c r="B129" s="8"/>
      <c r="C129" s="8"/>
      <c r="D129" s="12"/>
      <c r="E129" s="12"/>
      <c r="F129" s="12"/>
      <c r="G129" s="12"/>
      <c r="H129" s="21"/>
      <c r="I129" s="21"/>
      <c r="J129" s="28"/>
      <c r="K129" s="75"/>
      <c r="L129" s="82"/>
      <c r="M129" s="82"/>
      <c r="N129" s="83"/>
      <c r="O129" s="83"/>
    </row>
    <row r="130" spans="1:15">
      <c r="A130" s="7"/>
      <c r="B130" s="8">
        <v>67</v>
      </c>
      <c r="C130" s="8" t="s">
        <v>375</v>
      </c>
      <c r="D130" s="19">
        <v>15.98</v>
      </c>
      <c r="E130" s="19">
        <v>1.71</v>
      </c>
      <c r="F130" s="12"/>
      <c r="G130" s="12"/>
      <c r="H130" s="47"/>
      <c r="I130" s="47"/>
      <c r="J130" s="28"/>
      <c r="K130" s="75"/>
      <c r="L130" s="82"/>
      <c r="M130" s="82"/>
      <c r="N130" s="83"/>
      <c r="O130" s="83"/>
    </row>
    <row r="131" spans="1:15">
      <c r="A131" s="7"/>
      <c r="B131" s="8"/>
      <c r="C131" s="8"/>
      <c r="D131" s="12"/>
      <c r="E131" s="12"/>
      <c r="F131" s="12"/>
      <c r="G131" s="12"/>
      <c r="H131" s="21"/>
      <c r="I131" s="21"/>
      <c r="J131" s="28"/>
      <c r="K131" s="75"/>
      <c r="L131" s="82"/>
      <c r="M131" s="82"/>
      <c r="N131" s="83"/>
      <c r="O131" s="83"/>
    </row>
    <row r="132" spans="1:15">
      <c r="A132" s="7"/>
      <c r="B132" s="8">
        <v>68</v>
      </c>
      <c r="C132" s="8" t="s">
        <v>380</v>
      </c>
      <c r="D132" s="40">
        <v>13.19</v>
      </c>
      <c r="E132" s="40">
        <v>1.4</v>
      </c>
      <c r="F132" s="12"/>
      <c r="G132" s="12"/>
      <c r="H132" s="47"/>
      <c r="I132" s="47"/>
      <c r="J132" s="28"/>
      <c r="K132" s="75"/>
      <c r="L132" s="82"/>
      <c r="M132" s="82"/>
      <c r="N132" s="83"/>
      <c r="O132" s="83"/>
    </row>
    <row r="133" spans="1:15">
      <c r="A133" s="7"/>
      <c r="B133" s="8"/>
      <c r="C133" s="8"/>
      <c r="D133" s="12"/>
      <c r="E133" s="12"/>
      <c r="F133" s="12"/>
      <c r="G133" s="12"/>
      <c r="H133" s="21"/>
      <c r="I133" s="21"/>
      <c r="J133" s="28"/>
      <c r="K133" s="75"/>
      <c r="L133" s="82"/>
      <c r="M133" s="82"/>
      <c r="N133" s="83"/>
      <c r="O133" s="83"/>
    </row>
    <row r="134" spans="1:15">
      <c r="A134" s="7"/>
      <c r="B134" s="8"/>
      <c r="C134" s="8"/>
      <c r="D134" s="12"/>
      <c r="E134" s="12"/>
      <c r="F134" s="12"/>
      <c r="G134" s="12"/>
      <c r="H134" s="21"/>
      <c r="I134" s="21"/>
      <c r="J134" s="28"/>
      <c r="K134" s="75"/>
      <c r="L134" s="82"/>
      <c r="M134" s="82"/>
      <c r="N134" s="83"/>
      <c r="O134" s="83"/>
    </row>
    <row r="135" spans="1:15">
      <c r="A135" s="7">
        <v>13</v>
      </c>
      <c r="B135" s="8"/>
      <c r="C135" s="9" t="s">
        <v>383</v>
      </c>
      <c r="D135" s="12"/>
      <c r="E135" s="12"/>
      <c r="F135" s="14">
        <v>14</v>
      </c>
      <c r="G135" s="14">
        <v>1</v>
      </c>
      <c r="H135" s="13">
        <f>+AVERAGE(D136:D142,D146)</f>
        <v>3.1539999999999999</v>
      </c>
      <c r="I135" s="13">
        <f>+SQRT((E136^2+E138^2+E140^2+E142^2+E146^2)/5)</f>
        <v>0.41053623469798617</v>
      </c>
      <c r="J135" s="55">
        <f>+(F135*1000)/(H135*1000)</f>
        <v>4.4388078630310712</v>
      </c>
      <c r="K135" s="74">
        <f>+J135*(SQRT(I135/H135)^2+(G135/F135)^2)</f>
        <v>0.60041852823879571</v>
      </c>
      <c r="L135" s="82">
        <v>4.4961626897969502</v>
      </c>
      <c r="M135" s="82">
        <v>3.1276597292817399</v>
      </c>
      <c r="N135" s="55">
        <f>+($F135*1000)/(L135*1000)</f>
        <v>3.1137663305133318</v>
      </c>
      <c r="O135" s="55">
        <f>+N135*(SQRT(M135/L135)^2+($G135/$F135)^2)</f>
        <v>2.1819117337614693</v>
      </c>
    </row>
    <row r="136" spans="1:15">
      <c r="A136" s="7"/>
      <c r="B136" s="8">
        <v>69</v>
      </c>
      <c r="C136" s="8" t="s">
        <v>386</v>
      </c>
      <c r="D136" s="27">
        <v>3.17</v>
      </c>
      <c r="E136" s="27">
        <v>0.39</v>
      </c>
      <c r="F136" s="27"/>
      <c r="G136" s="27"/>
      <c r="H136" s="28"/>
      <c r="I136" s="28"/>
      <c r="J136" s="28"/>
      <c r="K136" s="75"/>
      <c r="L136" s="82"/>
      <c r="M136" s="82"/>
      <c r="N136" s="83"/>
      <c r="O136" s="83"/>
    </row>
    <row r="137" spans="1:15">
      <c r="A137" s="7"/>
      <c r="B137" s="8"/>
      <c r="C137" s="8"/>
      <c r="D137" s="27"/>
      <c r="E137" s="27"/>
      <c r="F137" s="27"/>
      <c r="G137" s="27"/>
      <c r="H137" s="28"/>
      <c r="I137" s="28"/>
      <c r="J137" s="28"/>
      <c r="K137" s="75"/>
      <c r="L137" s="82"/>
      <c r="M137" s="82"/>
      <c r="N137" s="83"/>
      <c r="O137" s="83"/>
    </row>
    <row r="138" spans="1:15">
      <c r="A138" s="7"/>
      <c r="B138" s="8">
        <v>70</v>
      </c>
      <c r="C138" s="8" t="s">
        <v>393</v>
      </c>
      <c r="D138" s="27">
        <v>4.2699999999999996</v>
      </c>
      <c r="E138" s="27">
        <v>0.52</v>
      </c>
      <c r="F138" s="27"/>
      <c r="G138" s="27"/>
      <c r="H138" s="28"/>
      <c r="I138" s="28"/>
      <c r="J138" s="28"/>
      <c r="K138" s="75"/>
      <c r="L138" s="82"/>
      <c r="M138" s="82"/>
      <c r="N138" s="83"/>
      <c r="O138" s="83"/>
    </row>
    <row r="139" spans="1:15">
      <c r="A139" s="7"/>
      <c r="B139" s="8"/>
      <c r="C139" s="8"/>
      <c r="D139" s="27"/>
      <c r="E139" s="27"/>
      <c r="F139" s="27"/>
      <c r="G139" s="27"/>
      <c r="H139" s="28"/>
      <c r="I139" s="28"/>
      <c r="J139" s="28"/>
      <c r="K139" s="75"/>
      <c r="L139" s="82"/>
      <c r="M139" s="82"/>
      <c r="N139" s="83"/>
      <c r="O139" s="83"/>
    </row>
    <row r="140" spans="1:15">
      <c r="A140" s="7"/>
      <c r="B140" s="8">
        <v>71</v>
      </c>
      <c r="C140" s="8" t="s">
        <v>399</v>
      </c>
      <c r="D140" s="27">
        <v>1.99</v>
      </c>
      <c r="E140" s="27">
        <v>0.24</v>
      </c>
      <c r="F140" s="27"/>
      <c r="G140" s="27"/>
      <c r="H140" s="28"/>
      <c r="I140" s="28"/>
      <c r="J140" s="28"/>
      <c r="K140" s="75"/>
      <c r="L140" s="82"/>
      <c r="M140" s="82"/>
      <c r="N140" s="83"/>
      <c r="O140" s="83"/>
    </row>
    <row r="141" spans="1:15">
      <c r="A141" s="7"/>
      <c r="B141" s="8"/>
      <c r="C141" s="8"/>
      <c r="D141" s="27"/>
      <c r="E141" s="27"/>
      <c r="F141" s="27"/>
      <c r="G141" s="27"/>
      <c r="H141" s="28"/>
      <c r="I141" s="28"/>
      <c r="J141" s="28"/>
      <c r="K141" s="75"/>
      <c r="L141" s="82"/>
      <c r="M141" s="82"/>
      <c r="N141" s="83"/>
      <c r="O141" s="83"/>
    </row>
    <row r="142" spans="1:15">
      <c r="A142" s="7"/>
      <c r="B142" s="8">
        <v>72</v>
      </c>
      <c r="C142" s="8" t="s">
        <v>406</v>
      </c>
      <c r="D142" s="27">
        <v>3.33</v>
      </c>
      <c r="E142" s="27">
        <v>0.49</v>
      </c>
      <c r="F142" s="27"/>
      <c r="G142" s="27"/>
      <c r="H142" s="28"/>
      <c r="I142" s="28"/>
      <c r="J142" s="28"/>
      <c r="K142" s="75"/>
      <c r="L142" s="82"/>
      <c r="M142" s="82"/>
      <c r="N142" s="83"/>
      <c r="O142" s="83"/>
    </row>
    <row r="143" spans="1:15">
      <c r="A143" s="7"/>
      <c r="B143" s="8"/>
      <c r="C143" s="8"/>
      <c r="D143" s="27"/>
      <c r="E143" s="27"/>
      <c r="F143" s="27"/>
      <c r="G143" s="27"/>
      <c r="H143" s="28"/>
      <c r="I143" s="28"/>
      <c r="J143" s="28"/>
      <c r="K143" s="75"/>
      <c r="L143" s="82"/>
      <c r="M143" s="82"/>
      <c r="N143" s="83"/>
      <c r="O143" s="83"/>
    </row>
    <row r="144" spans="1:15">
      <c r="A144" s="7"/>
      <c r="B144" s="8">
        <v>73</v>
      </c>
      <c r="C144" s="8" t="s">
        <v>412</v>
      </c>
      <c r="D144" s="27">
        <v>11.19</v>
      </c>
      <c r="E144" s="27">
        <v>1.2</v>
      </c>
      <c r="F144" s="27"/>
      <c r="G144" s="27"/>
      <c r="H144" s="28"/>
      <c r="I144" s="28"/>
      <c r="J144" s="28"/>
      <c r="K144" s="75"/>
      <c r="L144" s="82"/>
      <c r="M144" s="82"/>
      <c r="N144" s="83"/>
      <c r="O144" s="83"/>
    </row>
    <row r="145" spans="1:15">
      <c r="A145" s="7"/>
      <c r="B145" s="8"/>
      <c r="C145" s="8"/>
      <c r="D145" s="27"/>
      <c r="E145" s="27"/>
      <c r="F145" s="27"/>
      <c r="G145" s="27"/>
      <c r="H145" s="28"/>
      <c r="I145" s="28"/>
      <c r="J145" s="28"/>
      <c r="K145" s="75"/>
      <c r="L145" s="82"/>
      <c r="M145" s="82"/>
      <c r="N145" s="83"/>
      <c r="O145" s="83"/>
    </row>
    <row r="146" spans="1:15">
      <c r="A146" s="7"/>
      <c r="B146" s="8">
        <v>74</v>
      </c>
      <c r="C146" s="8" t="s">
        <v>415</v>
      </c>
      <c r="D146" s="27">
        <v>3.01</v>
      </c>
      <c r="E146" s="27">
        <v>0.35</v>
      </c>
      <c r="F146" s="27"/>
      <c r="G146" s="27"/>
      <c r="H146" s="28"/>
      <c r="I146" s="28"/>
      <c r="J146" s="28"/>
      <c r="K146" s="75"/>
      <c r="L146" s="82"/>
      <c r="M146" s="82"/>
      <c r="N146" s="83"/>
      <c r="O146" s="83"/>
    </row>
    <row r="147" spans="1:15">
      <c r="A147" s="7"/>
      <c r="B147" s="8"/>
      <c r="C147" s="8"/>
      <c r="D147" s="12"/>
      <c r="E147" s="12"/>
      <c r="F147" s="12"/>
      <c r="G147" s="12"/>
      <c r="H147" s="21"/>
      <c r="I147" s="21"/>
      <c r="J147" s="28"/>
      <c r="K147" s="75"/>
      <c r="L147" s="82"/>
      <c r="M147" s="82"/>
      <c r="N147" s="83"/>
      <c r="O147" s="83"/>
    </row>
    <row r="148" spans="1:15">
      <c r="A148" s="7">
        <v>14</v>
      </c>
      <c r="B148" s="8"/>
      <c r="C148" s="9" t="s">
        <v>418</v>
      </c>
      <c r="D148" s="12"/>
      <c r="E148" s="12"/>
      <c r="F148" s="45">
        <v>87</v>
      </c>
      <c r="G148" s="45">
        <v>5</v>
      </c>
      <c r="H148" s="13">
        <f>+AVERAGE(D149:D159)</f>
        <v>11.508333333333335</v>
      </c>
      <c r="I148" s="13">
        <f>+SQRT((E149^2+E151^2+E153^2+E155^2+E157^2+E159^2)/6)</f>
        <v>1.2241868049171798</v>
      </c>
      <c r="J148" s="55">
        <f>+(F148*1000)/(H148*1000)</f>
        <v>7.5597393193338158</v>
      </c>
      <c r="K148" s="74">
        <f>+J148*(SQRT(I148/H148)^2+(G148/F148)^2)</f>
        <v>0.82912869907439135</v>
      </c>
      <c r="L148" s="82">
        <v>11.510421038615601</v>
      </c>
      <c r="M148" s="82">
        <v>1.3282921225595901</v>
      </c>
      <c r="N148" s="55">
        <f>+($F148*1000)/(L148*1000)</f>
        <v>7.5583681698635585</v>
      </c>
      <c r="O148" s="55">
        <f>+N148*(SQRT(M148/L148)^2+($G148/$F148)^2)</f>
        <v>0.89719369835632579</v>
      </c>
    </row>
    <row r="149" spans="1:15">
      <c r="A149" s="7"/>
      <c r="B149" s="8">
        <v>75</v>
      </c>
      <c r="C149" s="8" t="s">
        <v>421</v>
      </c>
      <c r="D149" s="40">
        <v>10.9</v>
      </c>
      <c r="E149" s="40">
        <v>1.2</v>
      </c>
      <c r="F149" s="43"/>
      <c r="G149" s="43"/>
      <c r="H149" s="21"/>
      <c r="I149" s="21"/>
      <c r="J149" s="69"/>
      <c r="K149" s="76"/>
      <c r="L149" s="82"/>
      <c r="M149" s="82"/>
      <c r="N149" s="83"/>
      <c r="O149" s="83"/>
    </row>
    <row r="150" spans="1:15">
      <c r="A150" s="7"/>
      <c r="B150" s="8"/>
      <c r="C150" s="8"/>
      <c r="D150" s="12"/>
      <c r="E150" s="12"/>
      <c r="F150" s="43"/>
      <c r="G150" s="43"/>
      <c r="H150" s="21"/>
      <c r="I150" s="21"/>
      <c r="J150" s="69"/>
      <c r="K150" s="76"/>
      <c r="L150" s="82"/>
      <c r="M150" s="82"/>
      <c r="N150" s="83"/>
      <c r="O150" s="83"/>
    </row>
    <row r="151" spans="1:15">
      <c r="A151" s="7"/>
      <c r="B151" s="8">
        <v>76</v>
      </c>
      <c r="C151" s="8" t="s">
        <v>428</v>
      </c>
      <c r="D151" s="40">
        <v>12.4</v>
      </c>
      <c r="E151" s="40">
        <v>1.3</v>
      </c>
      <c r="F151" s="12"/>
      <c r="G151" s="12"/>
      <c r="H151" s="21"/>
      <c r="I151" s="21"/>
      <c r="J151" s="28"/>
      <c r="K151" s="75"/>
      <c r="L151" s="82"/>
      <c r="M151" s="82"/>
      <c r="N151" s="83"/>
      <c r="O151" s="83"/>
    </row>
    <row r="152" spans="1:15">
      <c r="A152" s="7"/>
      <c r="B152" s="8"/>
      <c r="C152" s="8"/>
      <c r="D152" s="10"/>
      <c r="E152" s="10"/>
      <c r="F152" s="10"/>
      <c r="G152" s="10"/>
      <c r="H152" s="46"/>
      <c r="I152" s="46"/>
      <c r="J152" s="28"/>
      <c r="K152" s="75"/>
      <c r="L152" s="82"/>
      <c r="M152" s="82"/>
      <c r="N152" s="83"/>
      <c r="O152" s="83"/>
    </row>
    <row r="153" spans="1:15">
      <c r="A153" s="7"/>
      <c r="B153" s="8">
        <v>77</v>
      </c>
      <c r="C153" s="8" t="s">
        <v>434</v>
      </c>
      <c r="D153" s="40">
        <v>11.9</v>
      </c>
      <c r="E153" s="40">
        <v>1.26</v>
      </c>
      <c r="F153" s="12"/>
      <c r="G153" s="12"/>
      <c r="H153" s="21"/>
      <c r="I153" s="21"/>
      <c r="J153" s="28"/>
      <c r="K153" s="75"/>
      <c r="L153" s="82"/>
      <c r="M153" s="82"/>
      <c r="N153" s="83"/>
      <c r="O153" s="83"/>
    </row>
    <row r="154" spans="1:15">
      <c r="A154" s="7"/>
      <c r="B154" s="8"/>
      <c r="C154" s="8"/>
      <c r="D154" s="12"/>
      <c r="E154" s="12"/>
      <c r="F154" s="12"/>
      <c r="G154" s="12"/>
      <c r="H154" s="21"/>
      <c r="I154" s="21"/>
      <c r="J154" s="28"/>
      <c r="K154" s="75"/>
      <c r="L154" s="82"/>
      <c r="M154" s="82"/>
      <c r="N154" s="83"/>
      <c r="O154" s="83"/>
    </row>
    <row r="155" spans="1:15">
      <c r="A155" s="7"/>
      <c r="B155" s="8">
        <v>78</v>
      </c>
      <c r="C155" s="8" t="s">
        <v>440</v>
      </c>
      <c r="D155" s="40">
        <v>11.67</v>
      </c>
      <c r="E155" s="40">
        <v>1.23</v>
      </c>
      <c r="F155" s="12"/>
      <c r="G155" s="12"/>
      <c r="H155" s="21"/>
      <c r="I155" s="21"/>
      <c r="J155" s="28"/>
      <c r="K155" s="75"/>
      <c r="L155" s="82"/>
      <c r="M155" s="82"/>
      <c r="N155" s="83"/>
      <c r="O155" s="83"/>
    </row>
    <row r="156" spans="1:15">
      <c r="A156" s="7"/>
      <c r="B156" s="8"/>
      <c r="C156" s="8"/>
      <c r="D156" s="12"/>
      <c r="E156" s="12"/>
      <c r="F156" s="12"/>
      <c r="G156" s="12"/>
      <c r="H156" s="21"/>
      <c r="I156" s="21"/>
      <c r="J156" s="28"/>
      <c r="K156" s="75"/>
      <c r="L156" s="82"/>
      <c r="M156" s="82"/>
      <c r="N156" s="83"/>
      <c r="O156" s="83"/>
    </row>
    <row r="157" spans="1:15">
      <c r="A157" s="7"/>
      <c r="B157" s="8">
        <v>79</v>
      </c>
      <c r="C157" s="8" t="s">
        <v>445</v>
      </c>
      <c r="D157" s="40">
        <v>11.03</v>
      </c>
      <c r="E157" s="40">
        <v>1.17</v>
      </c>
      <c r="F157" s="12"/>
      <c r="G157" s="12"/>
      <c r="H157" s="21"/>
      <c r="I157" s="21"/>
      <c r="J157" s="28"/>
      <c r="K157" s="75"/>
      <c r="L157" s="82"/>
      <c r="M157" s="82"/>
      <c r="N157" s="83"/>
      <c r="O157" s="83"/>
    </row>
    <row r="158" spans="1:15">
      <c r="A158" s="7"/>
      <c r="B158" s="8"/>
      <c r="C158" s="8"/>
      <c r="D158" s="10"/>
      <c r="E158" s="10"/>
      <c r="F158" s="10"/>
      <c r="G158" s="10"/>
      <c r="H158" s="46"/>
      <c r="I158" s="46"/>
      <c r="J158" s="28"/>
      <c r="K158" s="75"/>
      <c r="L158" s="82"/>
      <c r="M158" s="82"/>
      <c r="N158" s="83"/>
      <c r="O158" s="83"/>
    </row>
    <row r="159" spans="1:15">
      <c r="A159" s="7"/>
      <c r="B159" s="8">
        <v>80</v>
      </c>
      <c r="C159" s="8" t="s">
        <v>448</v>
      </c>
      <c r="D159" s="40">
        <v>11.15</v>
      </c>
      <c r="E159" s="40">
        <v>1.18</v>
      </c>
      <c r="F159" s="10"/>
      <c r="G159" s="10"/>
      <c r="H159" s="46"/>
      <c r="I159" s="46"/>
      <c r="J159" s="28"/>
      <c r="K159" s="75"/>
      <c r="L159" s="82"/>
      <c r="M159" s="82"/>
      <c r="N159" s="83"/>
      <c r="O159" s="83"/>
    </row>
    <row r="160" spans="1:15">
      <c r="A160" s="7"/>
      <c r="B160" s="8"/>
      <c r="C160" s="8"/>
      <c r="D160" s="10"/>
      <c r="E160" s="10"/>
      <c r="F160" s="10"/>
      <c r="G160" s="10"/>
      <c r="H160" s="46"/>
      <c r="I160" s="46"/>
      <c r="J160" s="28"/>
      <c r="K160" s="75"/>
      <c r="L160" s="82"/>
      <c r="M160" s="82"/>
      <c r="N160" s="83"/>
      <c r="O160" s="83"/>
    </row>
    <row r="161" spans="1:15">
      <c r="A161" s="7"/>
      <c r="B161" s="8"/>
      <c r="C161" s="8"/>
      <c r="D161" s="12"/>
      <c r="E161" s="12"/>
      <c r="F161" s="12"/>
      <c r="G161" s="12"/>
      <c r="H161" s="21"/>
      <c r="I161" s="21"/>
      <c r="J161" s="28"/>
      <c r="K161" s="75"/>
      <c r="L161" s="82"/>
      <c r="M161" s="82"/>
      <c r="N161" s="83"/>
      <c r="O161" s="83"/>
    </row>
    <row r="162" spans="1:15">
      <c r="A162" s="7">
        <v>15</v>
      </c>
      <c r="B162" s="8"/>
      <c r="C162" s="9" t="s">
        <v>451</v>
      </c>
      <c r="D162" s="12"/>
      <c r="E162" s="12"/>
      <c r="F162" s="45">
        <v>109</v>
      </c>
      <c r="G162" s="45">
        <v>26</v>
      </c>
      <c r="H162" s="13">
        <f>+AVERAGE(D163:D165)</f>
        <v>8.9499999999999993</v>
      </c>
      <c r="I162" s="13">
        <f>+SQRT((E163^2+E165^2)/2)</f>
        <v>0.95131487952202243</v>
      </c>
      <c r="J162" s="55">
        <f>+(F162*1000)/(H162*1000)</f>
        <v>12.17877094972067</v>
      </c>
      <c r="K162" s="74">
        <f>+J162*(SQRT(I162/H162)^2+(G162/F162)^2)</f>
        <v>1.9874503777815806</v>
      </c>
      <c r="L162" s="82">
        <v>8.9501883159877007</v>
      </c>
      <c r="M162" s="82">
        <v>0.98764410371163702</v>
      </c>
      <c r="N162" s="55">
        <f>+($F162*1000)/(L162*1000)</f>
        <v>12.178514702902232</v>
      </c>
      <c r="O162" s="55">
        <f>+N162*(SQRT(M162/L162)^2+($G162/$F162)^2)</f>
        <v>2.0368144732897084</v>
      </c>
    </row>
    <row r="163" spans="1:15">
      <c r="A163" s="7"/>
      <c r="B163" s="8">
        <v>81</v>
      </c>
      <c r="C163" s="8" t="s">
        <v>454</v>
      </c>
      <c r="D163" s="40">
        <v>9.1999999999999993</v>
      </c>
      <c r="E163" s="40">
        <v>1</v>
      </c>
      <c r="F163" s="12"/>
      <c r="G163" s="12"/>
      <c r="H163" s="21"/>
      <c r="I163" s="21"/>
      <c r="J163" s="28"/>
      <c r="K163" s="75"/>
      <c r="L163" s="82"/>
      <c r="M163" s="82"/>
      <c r="N163" s="83"/>
      <c r="O163" s="83"/>
    </row>
    <row r="164" spans="1:15">
      <c r="A164" s="7"/>
      <c r="B164" s="8"/>
      <c r="C164" s="8"/>
      <c r="D164" s="12"/>
      <c r="E164" s="12"/>
      <c r="F164" s="12"/>
      <c r="G164" s="12"/>
      <c r="H164" s="21"/>
      <c r="I164" s="21"/>
      <c r="J164" s="28"/>
      <c r="K164" s="75"/>
      <c r="L164" s="82"/>
      <c r="M164" s="82"/>
      <c r="N164" s="83"/>
      <c r="O164" s="83"/>
    </row>
    <row r="165" spans="1:15">
      <c r="A165" s="7"/>
      <c r="B165" s="8">
        <v>82</v>
      </c>
      <c r="C165" s="8" t="s">
        <v>461</v>
      </c>
      <c r="D165" s="40">
        <v>8.6999999999999993</v>
      </c>
      <c r="E165" s="40">
        <v>0.9</v>
      </c>
      <c r="F165" s="12"/>
      <c r="G165" s="12"/>
      <c r="H165" s="21"/>
      <c r="I165" s="21"/>
      <c r="J165" s="28"/>
      <c r="K165" s="75"/>
      <c r="L165" s="82"/>
      <c r="M165" s="82"/>
      <c r="N165" s="83"/>
      <c r="O165" s="83"/>
    </row>
    <row r="166" spans="1:15">
      <c r="A166" s="7"/>
      <c r="B166" s="8"/>
      <c r="C166" s="8"/>
      <c r="D166" s="57"/>
      <c r="E166" s="57"/>
      <c r="F166" s="12"/>
      <c r="G166" s="12"/>
      <c r="H166" s="57"/>
      <c r="I166" s="21"/>
      <c r="J166" s="28"/>
      <c r="K166" s="75"/>
      <c r="L166" s="82"/>
      <c r="M166" s="82"/>
      <c r="N166" s="83"/>
      <c r="O166" s="83"/>
    </row>
    <row r="167" spans="1:15">
      <c r="A167" s="7"/>
      <c r="B167" s="8"/>
      <c r="C167" s="8"/>
      <c r="D167" s="57"/>
      <c r="E167" s="57"/>
      <c r="F167" s="12"/>
      <c r="G167" s="12"/>
      <c r="H167" s="57"/>
      <c r="I167" s="21"/>
      <c r="J167" s="28"/>
      <c r="K167" s="75"/>
      <c r="L167" s="82"/>
      <c r="M167" s="82"/>
      <c r="N167" s="83"/>
      <c r="O167" s="83"/>
    </row>
    <row r="168" spans="1:15">
      <c r="A168" s="7">
        <v>16</v>
      </c>
      <c r="B168" s="8"/>
      <c r="C168" s="9" t="s">
        <v>467</v>
      </c>
      <c r="D168" s="57"/>
      <c r="E168" s="57"/>
      <c r="F168" s="18" t="s">
        <v>175</v>
      </c>
      <c r="G168" s="18" t="s">
        <v>175</v>
      </c>
      <c r="H168" s="13">
        <f>+AVERAGE(D169:D171)</f>
        <v>13.75</v>
      </c>
      <c r="I168" s="13">
        <f>+SQRT((E169^2+E170^2+E171^2)/3)</f>
        <v>1.4719601443879746</v>
      </c>
      <c r="J168" s="70" t="s">
        <v>175</v>
      </c>
      <c r="K168" s="77" t="s">
        <v>175</v>
      </c>
      <c r="L168" s="82">
        <v>13.7419992162641</v>
      </c>
      <c r="M168" s="82">
        <v>1.9283582249128399</v>
      </c>
      <c r="N168" s="83"/>
      <c r="O168" s="83"/>
    </row>
    <row r="169" spans="1:15">
      <c r="A169" s="7"/>
      <c r="B169" s="8">
        <v>83</v>
      </c>
      <c r="C169" s="8" t="s">
        <v>470</v>
      </c>
      <c r="D169" s="42">
        <v>12</v>
      </c>
      <c r="E169" s="42">
        <v>1.3</v>
      </c>
      <c r="F169" s="10"/>
      <c r="G169" s="10"/>
      <c r="H169" s="57"/>
      <c r="I169" s="21"/>
      <c r="J169" s="29"/>
      <c r="K169" s="78"/>
      <c r="L169" s="82"/>
      <c r="M169" s="82"/>
      <c r="N169" s="83"/>
      <c r="O169" s="83"/>
    </row>
    <row r="170" spans="1:15">
      <c r="A170" s="7"/>
      <c r="B170" s="8">
        <v>84</v>
      </c>
      <c r="C170" s="8" t="s">
        <v>476</v>
      </c>
      <c r="D170" s="42">
        <v>14.9</v>
      </c>
      <c r="E170" s="42">
        <v>1.6</v>
      </c>
      <c r="F170" s="12"/>
      <c r="G170" s="12"/>
      <c r="H170" s="57"/>
      <c r="I170" s="21"/>
      <c r="J170" s="28"/>
      <c r="K170" s="75"/>
      <c r="L170" s="82"/>
      <c r="M170" s="82"/>
      <c r="N170" s="83"/>
      <c r="O170" s="83"/>
    </row>
    <row r="171" spans="1:15">
      <c r="A171" s="7"/>
      <c r="B171" s="8">
        <v>85</v>
      </c>
      <c r="C171" s="8" t="s">
        <v>479</v>
      </c>
      <c r="D171" s="21">
        <v>14.35</v>
      </c>
      <c r="E171" s="12">
        <v>1.5</v>
      </c>
      <c r="F171" s="12"/>
      <c r="G171" s="12"/>
      <c r="H171" s="21"/>
      <c r="I171" s="21"/>
      <c r="J171" s="28"/>
      <c r="K171" s="75"/>
      <c r="L171" s="82"/>
      <c r="M171" s="82"/>
      <c r="N171" s="83"/>
      <c r="O171" s="83"/>
    </row>
    <row r="172" spans="1:15">
      <c r="A172" s="7"/>
      <c r="B172" s="8">
        <v>86</v>
      </c>
      <c r="C172" s="8" t="s">
        <v>484</v>
      </c>
      <c r="D172" s="21">
        <v>7.45</v>
      </c>
      <c r="E172" s="12">
        <v>0.8</v>
      </c>
      <c r="F172" s="14">
        <v>68</v>
      </c>
      <c r="G172" s="14">
        <v>5</v>
      </c>
      <c r="H172" s="13">
        <f>+AVERAGE(D172:D177)</f>
        <v>7.665</v>
      </c>
      <c r="I172" s="13">
        <f>+SQRT((E172^2+E173^2+E174^2+E175^2+E176^2+E177^2)/6)</f>
        <v>0.83566340911477821</v>
      </c>
      <c r="J172" s="55">
        <f>+(F172*1000)/(H172*1000)</f>
        <v>8.8714938030006518</v>
      </c>
      <c r="K172" s="74">
        <f>+J172*(SQRT(I172/H172)^2+(G172/F172)^2)</f>
        <v>1.0151637070032202</v>
      </c>
      <c r="L172" s="82">
        <v>7.66847410180279</v>
      </c>
      <c r="M172" s="82">
        <v>1.66377347270078</v>
      </c>
      <c r="N172" s="55">
        <f>+($F172*1000)/(L172*1000)</f>
        <v>8.8674746888711287</v>
      </c>
      <c r="O172" s="55">
        <f>+N172*(SQRT(M172/L172)^2+($G172/$F172)^2)</f>
        <v>1.9718546369554901</v>
      </c>
    </row>
    <row r="173" spans="1:15">
      <c r="A173" s="7"/>
      <c r="B173" s="8">
        <v>87</v>
      </c>
      <c r="C173" s="8" t="s">
        <v>489</v>
      </c>
      <c r="D173" s="21">
        <v>6.8</v>
      </c>
      <c r="E173" s="12">
        <v>0.7</v>
      </c>
      <c r="F173" s="14"/>
      <c r="G173" s="14"/>
      <c r="H173" s="21"/>
      <c r="I173" s="21"/>
      <c r="J173" s="28"/>
      <c r="K173" s="75"/>
      <c r="L173" s="82"/>
      <c r="M173" s="82"/>
      <c r="N173" s="83"/>
      <c r="O173" s="83"/>
    </row>
    <row r="174" spans="1:15">
      <c r="A174" s="7"/>
      <c r="B174" s="8">
        <v>88</v>
      </c>
      <c r="C174" s="8" t="s">
        <v>494</v>
      </c>
      <c r="D174" s="21">
        <v>9.3000000000000007</v>
      </c>
      <c r="E174" s="12">
        <v>1</v>
      </c>
      <c r="F174" s="12"/>
      <c r="G174" s="12"/>
      <c r="H174" s="21"/>
      <c r="I174" s="21"/>
      <c r="J174" s="28"/>
      <c r="K174" s="75"/>
      <c r="L174" s="82"/>
      <c r="M174" s="82"/>
      <c r="N174" s="83"/>
      <c r="O174" s="83"/>
    </row>
    <row r="175" spans="1:15">
      <c r="A175" s="7"/>
      <c r="B175" s="8">
        <v>89</v>
      </c>
      <c r="C175" s="8" t="s">
        <v>498</v>
      </c>
      <c r="D175" s="21">
        <v>8.3000000000000007</v>
      </c>
      <c r="E175" s="12">
        <v>0.9</v>
      </c>
      <c r="F175" s="12"/>
      <c r="G175" s="12"/>
      <c r="H175" s="21"/>
      <c r="I175" s="21"/>
      <c r="J175" s="28"/>
      <c r="K175" s="75"/>
      <c r="L175" s="82"/>
      <c r="M175" s="82"/>
      <c r="N175" s="83"/>
      <c r="O175" s="83"/>
    </row>
    <row r="176" spans="1:15">
      <c r="A176" s="7"/>
      <c r="B176" s="8">
        <v>90</v>
      </c>
      <c r="C176" s="8" t="s">
        <v>501</v>
      </c>
      <c r="D176" s="27">
        <v>5.0999999999999996</v>
      </c>
      <c r="E176" s="27">
        <v>0.5</v>
      </c>
      <c r="F176" s="12"/>
      <c r="G176" s="12"/>
      <c r="H176" s="21"/>
      <c r="I176" s="21"/>
      <c r="J176" s="28"/>
      <c r="K176" s="75"/>
      <c r="L176" s="82"/>
      <c r="M176" s="82"/>
      <c r="N176" s="83"/>
      <c r="O176" s="83"/>
    </row>
    <row r="177" spans="1:15">
      <c r="A177" s="7"/>
      <c r="B177" s="8">
        <v>91</v>
      </c>
      <c r="C177" s="8" t="s">
        <v>506</v>
      </c>
      <c r="D177" s="12">
        <v>9.0399999999999991</v>
      </c>
      <c r="E177" s="12">
        <v>1</v>
      </c>
      <c r="F177" s="12"/>
      <c r="G177" s="12"/>
      <c r="H177" s="21"/>
      <c r="I177" s="21"/>
      <c r="J177" s="28"/>
      <c r="K177" s="75"/>
      <c r="L177" s="82"/>
      <c r="M177" s="82"/>
      <c r="N177" s="83"/>
      <c r="O177" s="83"/>
    </row>
    <row r="178" spans="1:15">
      <c r="A178" s="7"/>
      <c r="B178" s="8"/>
      <c r="C178" s="8"/>
      <c r="D178" s="12"/>
      <c r="E178" s="12"/>
      <c r="F178" s="12"/>
      <c r="G178" s="12"/>
      <c r="H178" s="21"/>
      <c r="I178" s="21"/>
      <c r="J178" s="28"/>
      <c r="K178" s="75"/>
      <c r="L178" s="82"/>
      <c r="M178" s="82"/>
      <c r="N178" s="83"/>
      <c r="O178" s="83"/>
    </row>
    <row r="179" spans="1:15">
      <c r="A179" s="7">
        <v>17</v>
      </c>
      <c r="B179" s="8"/>
      <c r="C179" s="9" t="s">
        <v>511</v>
      </c>
      <c r="D179" s="12"/>
      <c r="E179" s="12"/>
      <c r="F179" s="14">
        <v>11</v>
      </c>
      <c r="G179" s="14">
        <v>1</v>
      </c>
      <c r="H179" s="13">
        <f>+AVERAGE(D180:D183)</f>
        <v>1.2975000000000001</v>
      </c>
      <c r="I179" s="13">
        <f>+SQRT((E180^2+E181^2+E182^2+E183^2)/4)</f>
        <v>0.15378556499229701</v>
      </c>
      <c r="J179" s="55">
        <f>+(F179*1000)/(H179*1000)</f>
        <v>8.4778420038535653</v>
      </c>
      <c r="K179" s="74">
        <f>+J179*(SQRT(I179/H179)^2+(G179/F179)^2)</f>
        <v>1.0748969660016483</v>
      </c>
      <c r="L179" s="82">
        <v>1.2970429665199601</v>
      </c>
      <c r="M179" s="82">
        <v>0.63068411342722097</v>
      </c>
      <c r="N179" s="55">
        <f>+($F179*1000)/(L179*1000)</f>
        <v>8.4808293047636063</v>
      </c>
      <c r="O179" s="55">
        <f>+N179*(SQRT(M179/L179)^2+($G179/$F179)^2)</f>
        <v>4.1938729421634866</v>
      </c>
    </row>
    <row r="180" spans="1:15">
      <c r="A180" s="7"/>
      <c r="B180" s="8">
        <v>92</v>
      </c>
      <c r="C180" s="8" t="s">
        <v>514</v>
      </c>
      <c r="D180" s="40">
        <v>2.16</v>
      </c>
      <c r="E180" s="40">
        <v>0.23</v>
      </c>
      <c r="F180" s="12"/>
      <c r="G180" s="12"/>
      <c r="H180" s="21"/>
      <c r="I180" s="21"/>
      <c r="J180" s="28"/>
      <c r="K180" s="75"/>
      <c r="L180" s="82"/>
      <c r="M180" s="82"/>
      <c r="N180" s="83"/>
      <c r="O180" s="83"/>
    </row>
    <row r="181" spans="1:15">
      <c r="A181" s="7"/>
      <c r="B181" s="8">
        <v>93</v>
      </c>
      <c r="C181" s="8" t="s">
        <v>520</v>
      </c>
      <c r="D181" s="40">
        <v>0.43</v>
      </c>
      <c r="E181" s="40">
        <v>0.05</v>
      </c>
      <c r="F181" s="12"/>
      <c r="G181" s="12"/>
      <c r="H181" s="21"/>
      <c r="I181" s="21"/>
      <c r="J181" s="28"/>
      <c r="K181" s="75"/>
      <c r="L181" s="82"/>
      <c r="M181" s="82"/>
      <c r="N181" s="83"/>
      <c r="O181" s="83"/>
    </row>
    <row r="182" spans="1:15">
      <c r="A182" s="7"/>
      <c r="B182" s="8">
        <v>94</v>
      </c>
      <c r="C182" s="8" t="s">
        <v>525</v>
      </c>
      <c r="D182" s="40">
        <v>1.33</v>
      </c>
      <c r="E182" s="40">
        <v>0.14000000000000001</v>
      </c>
      <c r="F182" s="12"/>
      <c r="G182" s="12"/>
      <c r="H182" s="21"/>
      <c r="I182" s="21"/>
      <c r="J182" s="28"/>
      <c r="K182" s="75"/>
      <c r="L182" s="82"/>
      <c r="M182" s="82"/>
      <c r="N182" s="83"/>
      <c r="O182" s="83"/>
    </row>
    <row r="183" spans="1:15">
      <c r="A183" s="7"/>
      <c r="B183" s="8">
        <v>95</v>
      </c>
      <c r="C183" s="8" t="s">
        <v>530</v>
      </c>
      <c r="D183" s="40">
        <v>1.27</v>
      </c>
      <c r="E183" s="40">
        <v>0.14000000000000001</v>
      </c>
      <c r="F183" s="12"/>
      <c r="G183" s="12"/>
      <c r="H183" s="21"/>
      <c r="I183" s="21"/>
      <c r="J183" s="28"/>
      <c r="K183" s="75"/>
      <c r="L183" s="82"/>
      <c r="M183" s="82"/>
      <c r="N183" s="83"/>
      <c r="O183" s="83"/>
    </row>
    <row r="184" spans="1:15">
      <c r="A184" s="7"/>
      <c r="B184" s="8"/>
      <c r="C184" s="8"/>
      <c r="D184" s="12"/>
      <c r="E184" s="12"/>
      <c r="F184" s="12"/>
      <c r="G184" s="12"/>
      <c r="H184" s="21"/>
      <c r="I184" s="21"/>
      <c r="J184" s="28"/>
      <c r="K184" s="75"/>
      <c r="L184" s="82"/>
      <c r="M184" s="82"/>
      <c r="N184" s="83"/>
      <c r="O184" s="83"/>
    </row>
    <row r="185" spans="1:15">
      <c r="A185" s="7">
        <v>18</v>
      </c>
      <c r="B185" s="8"/>
      <c r="C185" s="9" t="s">
        <v>535</v>
      </c>
      <c r="D185" s="57"/>
      <c r="E185" s="57"/>
      <c r="F185" s="14">
        <v>48</v>
      </c>
      <c r="G185" s="14">
        <v>5</v>
      </c>
      <c r="H185" s="13">
        <f>+AVERAGE(D186:D193)</f>
        <v>9.0212500000000002</v>
      </c>
      <c r="I185" s="13">
        <f>+SQRT((E186^2+E187^2+E188^2+E189^2+E190^2+E191^2+E192^2+E193^2)/8)</f>
        <v>0.95001315780361695</v>
      </c>
      <c r="J185" s="55">
        <f>+(F185*1000)/(H185*1000)</f>
        <v>5.3207704032146319</v>
      </c>
      <c r="K185" s="74">
        <f>+J185*(SQRT(I185/H185)^2+(G185/F185)^2)</f>
        <v>0.61805572687147459</v>
      </c>
      <c r="L185" s="82">
        <v>9.0178426257529996</v>
      </c>
      <c r="M185" s="82">
        <v>1.76428718937343</v>
      </c>
      <c r="N185" s="55">
        <f>+($F185*1000)/(L185*1000)</f>
        <v>5.32278084593342</v>
      </c>
      <c r="O185" s="55">
        <f>+N185*(SQRT(M185/L185)^2+($G185/$F185)^2)</f>
        <v>1.0991262326257654</v>
      </c>
    </row>
    <row r="186" spans="1:15">
      <c r="A186" s="7"/>
      <c r="B186" s="8">
        <v>96</v>
      </c>
      <c r="C186" s="8" t="s">
        <v>538</v>
      </c>
      <c r="D186" s="40">
        <v>11.34</v>
      </c>
      <c r="E186" s="40">
        <v>1.18</v>
      </c>
      <c r="F186" s="12"/>
      <c r="G186" s="12"/>
      <c r="H186" s="62"/>
      <c r="I186" s="62"/>
      <c r="J186" s="28"/>
      <c r="K186" s="75"/>
      <c r="L186" s="82"/>
      <c r="M186" s="82"/>
      <c r="N186" s="83"/>
      <c r="O186" s="83"/>
    </row>
    <row r="187" spans="1:15">
      <c r="A187" s="7"/>
      <c r="B187" s="8">
        <v>97</v>
      </c>
      <c r="C187" s="8" t="s">
        <v>544</v>
      </c>
      <c r="D187" s="40">
        <v>7.06</v>
      </c>
      <c r="E187" s="40">
        <v>0.73</v>
      </c>
      <c r="F187" s="12"/>
      <c r="G187" s="12"/>
      <c r="H187" s="62"/>
      <c r="I187" s="62"/>
      <c r="J187" s="28"/>
      <c r="K187" s="75"/>
      <c r="L187" s="82"/>
      <c r="M187" s="82"/>
      <c r="N187" s="83"/>
      <c r="O187" s="83"/>
    </row>
    <row r="188" spans="1:15">
      <c r="A188" s="7"/>
      <c r="B188" s="8">
        <v>98</v>
      </c>
      <c r="C188" s="8" t="s">
        <v>549</v>
      </c>
      <c r="D188" s="40">
        <v>8.17</v>
      </c>
      <c r="E188" s="40">
        <v>0.85</v>
      </c>
      <c r="F188" s="12"/>
      <c r="G188" s="12"/>
      <c r="H188" s="62"/>
      <c r="I188" s="62"/>
      <c r="J188" s="28"/>
      <c r="K188" s="75"/>
      <c r="L188" s="82"/>
      <c r="M188" s="82"/>
      <c r="N188" s="83"/>
      <c r="O188" s="83"/>
    </row>
    <row r="189" spans="1:15">
      <c r="A189" s="7"/>
      <c r="B189" s="8">
        <v>99</v>
      </c>
      <c r="C189" s="8" t="s">
        <v>554</v>
      </c>
      <c r="D189" s="40">
        <v>7.74</v>
      </c>
      <c r="E189" s="40">
        <v>0.81</v>
      </c>
      <c r="F189" s="12"/>
      <c r="G189" s="12"/>
      <c r="H189" s="62"/>
      <c r="I189" s="62"/>
      <c r="J189" s="28"/>
      <c r="K189" s="75"/>
      <c r="L189" s="82"/>
      <c r="M189" s="82"/>
      <c r="N189" s="83"/>
      <c r="O189" s="83"/>
    </row>
    <row r="190" spans="1:15">
      <c r="A190" s="7"/>
      <c r="B190" s="8">
        <v>100</v>
      </c>
      <c r="C190" s="8" t="s">
        <v>558</v>
      </c>
      <c r="D190" s="40">
        <v>7.99</v>
      </c>
      <c r="E190" s="40">
        <v>0.83</v>
      </c>
      <c r="F190" s="12"/>
      <c r="G190" s="12"/>
      <c r="H190" s="62"/>
      <c r="I190" s="62"/>
      <c r="J190" s="28"/>
      <c r="K190" s="75"/>
      <c r="L190" s="82"/>
      <c r="M190" s="82"/>
      <c r="N190" s="83"/>
      <c r="O190" s="83"/>
    </row>
    <row r="191" spans="1:15">
      <c r="A191" s="7"/>
      <c r="B191" s="8">
        <v>101</v>
      </c>
      <c r="C191" s="8" t="s">
        <v>563</v>
      </c>
      <c r="D191" s="40">
        <v>9.36</v>
      </c>
      <c r="E191" s="40">
        <v>0.97</v>
      </c>
      <c r="F191" s="12"/>
      <c r="G191" s="12"/>
      <c r="H191" s="62"/>
      <c r="I191" s="62"/>
      <c r="J191" s="28"/>
      <c r="K191" s="75"/>
      <c r="L191" s="82"/>
      <c r="M191" s="82"/>
      <c r="N191" s="83"/>
      <c r="O191" s="83"/>
    </row>
    <row r="192" spans="1:15">
      <c r="A192" s="7"/>
      <c r="B192" s="8">
        <v>102</v>
      </c>
      <c r="C192" s="8" t="s">
        <v>568</v>
      </c>
      <c r="D192" s="40">
        <v>9.2799999999999994</v>
      </c>
      <c r="E192" s="40">
        <v>0.97</v>
      </c>
      <c r="F192" s="12"/>
      <c r="G192" s="12"/>
      <c r="H192" s="62"/>
      <c r="I192" s="62"/>
      <c r="J192" s="28"/>
      <c r="K192" s="75"/>
      <c r="L192" s="82"/>
      <c r="M192" s="82"/>
      <c r="N192" s="83"/>
      <c r="O192" s="83"/>
    </row>
    <row r="193" spans="1:15">
      <c r="A193" s="7"/>
      <c r="B193" s="8">
        <v>103</v>
      </c>
      <c r="C193" s="8" t="s">
        <v>573</v>
      </c>
      <c r="D193" s="40">
        <v>11.23</v>
      </c>
      <c r="E193" s="40">
        <v>1.1599999999999999</v>
      </c>
      <c r="F193" s="12"/>
      <c r="G193" s="12"/>
      <c r="H193" s="21"/>
      <c r="I193" s="21"/>
      <c r="J193" s="28"/>
      <c r="K193" s="75"/>
      <c r="L193" s="82"/>
      <c r="M193" s="82"/>
      <c r="N193" s="83"/>
      <c r="O193" s="83"/>
    </row>
    <row r="194" spans="1:15">
      <c r="A194" s="7"/>
      <c r="B194" s="8"/>
      <c r="C194" s="8"/>
      <c r="D194" s="57"/>
      <c r="E194" s="57"/>
      <c r="F194" s="12"/>
      <c r="G194" s="12"/>
      <c r="H194" s="62"/>
      <c r="I194" s="62"/>
      <c r="J194" s="28"/>
      <c r="K194" s="75"/>
      <c r="L194" s="82"/>
      <c r="M194" s="82"/>
      <c r="N194" s="83"/>
      <c r="O194" s="83"/>
    </row>
    <row r="195" spans="1:15">
      <c r="A195" s="7">
        <v>19</v>
      </c>
      <c r="B195" s="8"/>
      <c r="C195" s="9" t="s">
        <v>578</v>
      </c>
      <c r="D195" s="57"/>
      <c r="E195" s="57"/>
      <c r="F195" s="14" t="s">
        <v>581</v>
      </c>
      <c r="G195" s="63"/>
      <c r="H195" s="13">
        <f>+AVERAGE(D196:D199)</f>
        <v>14.9575</v>
      </c>
      <c r="I195" s="13">
        <f>+SQRT((E196^2+E197^2+E198^2+E199^2)/4)</f>
        <v>1.7376204994186735</v>
      </c>
      <c r="J195" s="71"/>
      <c r="K195" s="78"/>
      <c r="L195" s="82">
        <v>14.9641081649418</v>
      </c>
      <c r="M195" s="82">
        <v>6.4315453288631899</v>
      </c>
      <c r="N195" s="83"/>
      <c r="O195" s="83"/>
    </row>
    <row r="196" spans="1:15">
      <c r="A196" s="7"/>
      <c r="B196" s="8">
        <v>104</v>
      </c>
      <c r="C196" s="8" t="s">
        <v>582</v>
      </c>
      <c r="D196" s="40">
        <v>22</v>
      </c>
      <c r="E196" s="40">
        <v>2.4</v>
      </c>
      <c r="F196" s="10"/>
      <c r="G196" s="10"/>
      <c r="H196" s="62"/>
      <c r="I196" s="62"/>
      <c r="J196" s="71"/>
      <c r="K196" s="78"/>
      <c r="L196" s="82"/>
      <c r="M196" s="82"/>
      <c r="N196" s="83"/>
      <c r="O196" s="83"/>
    </row>
    <row r="197" spans="1:15">
      <c r="A197" s="7"/>
      <c r="B197" s="8">
        <v>105</v>
      </c>
      <c r="C197" s="8" t="s">
        <v>588</v>
      </c>
      <c r="D197" s="40">
        <v>10.97</v>
      </c>
      <c r="E197" s="40">
        <v>1.18</v>
      </c>
      <c r="F197" s="10"/>
      <c r="G197" s="10"/>
      <c r="H197" s="46"/>
      <c r="I197" s="46"/>
      <c r="J197" s="71"/>
      <c r="K197" s="78"/>
      <c r="L197" s="82"/>
      <c r="M197" s="82"/>
      <c r="N197" s="83"/>
      <c r="O197" s="83"/>
    </row>
    <row r="198" spans="1:15">
      <c r="A198" s="7"/>
      <c r="B198" s="8">
        <v>106</v>
      </c>
      <c r="C198" s="8" t="s">
        <v>593</v>
      </c>
      <c r="D198" s="40">
        <v>19.86</v>
      </c>
      <c r="E198" s="40">
        <v>2.0699999999999998</v>
      </c>
      <c r="F198" s="10"/>
      <c r="G198" s="10"/>
      <c r="H198" s="46"/>
      <c r="I198" s="46"/>
      <c r="J198" s="71"/>
      <c r="K198" s="78"/>
      <c r="L198" s="82"/>
      <c r="M198" s="82"/>
      <c r="N198" s="83"/>
      <c r="O198" s="83"/>
    </row>
    <row r="199" spans="1:15">
      <c r="A199" s="7"/>
      <c r="B199" s="8">
        <v>107</v>
      </c>
      <c r="C199" s="8" t="s">
        <v>598</v>
      </c>
      <c r="D199" s="40">
        <v>7</v>
      </c>
      <c r="E199" s="40">
        <v>0.8</v>
      </c>
      <c r="F199" s="10"/>
      <c r="G199" s="10"/>
      <c r="H199" s="62"/>
      <c r="I199" s="62"/>
      <c r="J199" s="71"/>
      <c r="K199" s="78"/>
      <c r="L199" s="82"/>
      <c r="M199" s="82"/>
      <c r="N199" s="83"/>
      <c r="O199" s="83"/>
    </row>
  </sheetData>
  <mergeCells count="2">
    <mergeCell ref="H1:K1"/>
    <mergeCell ref="L1:O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information and data</vt:lpstr>
      <vt:lpstr>ages, offsets, slip rates and u</vt:lpstr>
    </vt:vector>
  </TitlesOfParts>
  <Company>Hebrew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 Matmon</dc:creator>
  <cp:lastModifiedBy>Peter Haeussler</cp:lastModifiedBy>
  <dcterms:created xsi:type="dcterms:W3CDTF">2017-02-07T09:41:59Z</dcterms:created>
  <dcterms:modified xsi:type="dcterms:W3CDTF">2017-03-25T06:40:00Z</dcterms:modified>
</cp:coreProperties>
</file>